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girvin\Desktop\00-218-2025-ExcelBasics\03-Videos\Video10-13\Video10\Re-doMECS04Part01\MECS04DownloadFiles\"/>
    </mc:Choice>
  </mc:AlternateContent>
  <xr:revisionPtr revIDLastSave="0" documentId="13_ncr:1_{920E2A55-C47F-45CA-8A4D-706CAB5B2ACF}" xr6:coauthVersionLast="47" xr6:coauthVersionMax="47" xr10:uidLastSave="{00000000-0000-0000-0000-000000000000}"/>
  <bookViews>
    <workbookView xWindow="-108" yWindow="-108" windowWidth="23256" windowHeight="12576" activeTab="3" xr2:uid="{54EB0907-9741-4CEC-9B53-4254E4D8EC53}"/>
  </bookViews>
  <sheets>
    <sheet name="C F" sheetId="4" r:id="rId1"/>
    <sheet name="EB(10-2)" sheetId="2" r:id="rId2"/>
    <sheet name="C" sheetId="3" state="hidden" r:id="rId3"/>
    <sheet name="EB10-FILTER" sheetId="1" r:id="rId4"/>
  </sheets>
  <externalReferences>
    <externalReference r:id="rId5"/>
    <externalReference r:id="rId6"/>
    <externalReference r:id="rId7"/>
  </externalReferences>
  <definedNames>
    <definedName name="_xlpm.currTbl" hidden="1">#NAME?</definedName>
    <definedName name="_xlpm.rng" hidden="1">#NAME?</definedName>
    <definedName name="_xlpm.row" hidden="1">#NAME?</definedName>
    <definedName name="_xlpm.start" hidden="1">#NAME?</definedName>
    <definedName name="FilterContext">[1]!FilterContext2[#Data]</definedName>
    <definedName name="HouC">[2]Intro!$D$4:$D$17</definedName>
    <definedName name="Hours">[2]LAMBDA!$E$13:$E$26</definedName>
    <definedName name="HoursWorked">[3]GB!$D$3:$D$19</definedName>
    <definedName name="_xlnm.Print_Area" localSheetId="3">'EB10-FILTER'!$L$2:$U$36</definedName>
    <definedName name="ShowFormulas" comment="Enter reference to a cell or range to show formulas." localSheetId="1">_xlfn.LAMBDA(_xlpm.Reference,_xlfn.LET(_xlpm.c,_xlpm.Reference,IFERROR(_xlfn.TOCOL(ADDRESS(ROW(_xlpm.c),COLUMN(_xlpm.c),4)&amp;": "&amp;_xlfn.FORMULATEXT(_xlpm.c),3),"")))</definedName>
    <definedName name="ShowFormulas" comment="This function requires a worksheet range and the function will list all formulas from the range in a vertical array.">_xlfn.LAMBDA(_xlpm.reference,IFERROR(_xlfn.TOCOL(ADDRESS(ROW(_xlpm.reference), COLUMN(_xlpm.reference), 4) &amp; ": " &amp; _xlfn.FORMULATEXT(_xlpm.reference), 2), ""))</definedName>
    <definedName name="Vid">[2]LAMBDA!$D$13:$D$26</definedName>
    <definedName name="VidC">[2]Intro!$C$4:$C$17</definedName>
    <definedName name="Video">[3]GB!$C$3:$C$19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4" l="1" a="1"/>
  <c r="E12" i="4" s="1"/>
  <c r="F12" i="4" a="1"/>
  <c r="F12" i="4" s="1"/>
  <c r="F26" i="4" a="1"/>
  <c r="F26" i="4" s="1"/>
  <c r="O7" i="3"/>
  <c r="O9" i="3" s="1"/>
  <c r="I7" i="3" a="1"/>
  <c r="I7" i="3" s="1"/>
  <c r="C4" i="3"/>
  <c r="B12" i="2"/>
  <c r="V31" i="1" a="1"/>
  <c r="V31" i="1" s="1"/>
  <c r="S26" i="1" a="1"/>
  <c r="S26" i="1" s="1"/>
  <c r="V26" i="1" a="1"/>
  <c r="V9" i="1" a="1"/>
  <c r="V16" i="1" a="1"/>
  <c r="V16" i="1" s="1"/>
  <c r="Q16" i="1" a="1"/>
  <c r="Q16" i="1" s="1"/>
  <c r="Q35" i="1" a="1"/>
  <c r="Q35" i="1" s="1"/>
  <c r="Q34" i="1" a="1"/>
  <c r="Q34" i="1" s="1"/>
  <c r="Q33" i="1" a="1"/>
  <c r="Q33" i="1" s="1"/>
  <c r="S32" i="1"/>
  <c r="Q32" i="1" a="1"/>
  <c r="Q32" i="1" s="1"/>
  <c r="U31" i="1" a="1"/>
  <c r="U31" i="1" s="1"/>
  <c r="U30" i="1" a="1"/>
  <c r="U30" i="1" s="1"/>
  <c r="AB24" i="1" a="1"/>
  <c r="AB24" i="1" s="1"/>
  <c r="V9" i="1" l="1"/>
  <c r="V2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<sst xmlns="http://schemas.openxmlformats.org/spreadsheetml/2006/main" count="218" uniqueCount="104">
  <si>
    <t>Filters:</t>
  </si>
  <si>
    <t>FILTER Array Function example:</t>
  </si>
  <si>
    <t>1) Single condition</t>
  </si>
  <si>
    <t>Single Condition Logical Test for “West” on the Region column</t>
  </si>
  <si>
    <t>2) OR Logical Test</t>
  </si>
  <si>
    <t>OR Logical Test for “West” OR “East” on the Region column</t>
  </si>
  <si>
    <t>Example #1:</t>
  </si>
  <si>
    <t>Our company only extends credit to customers who have:</t>
  </si>
  <si>
    <t>3) AND Logical Test</t>
  </si>
  <si>
    <t>AND Logical Test for records where the SalesRep is “Sioux” and the Product is “Carlota”</t>
  </si>
  <si>
    <t>OR Logical Test is:</t>
  </si>
  <si>
    <t>Last Year Sales &gt; 1,000,000 OR Credit Rating &gt;=4.</t>
  </si>
  <si>
    <t>4) Data type specific filters such as Number, Text and Date</t>
  </si>
  <si>
    <t>From the Region column, use the Text Specific filter Contains “West”</t>
  </si>
  <si>
    <t>Goal:</t>
  </si>
  <si>
    <t>Show a list of customers who meet criteria.</t>
  </si>
  <si>
    <t>5) Filter feature is a quick and easy way to extract data from a table</t>
  </si>
  <si>
    <t>Extract the records for the "West" Region and paste them into a new workbook (Ctrl + N = new workbook)</t>
  </si>
  <si>
    <t>Last Year Sales &gt;</t>
  </si>
  <si>
    <t>Customer</t>
  </si>
  <si>
    <t>Excel Table with dropdown arrows for easy sorting &amp; filtering:</t>
  </si>
  <si>
    <t>Credit Rating &gt;=</t>
  </si>
  <si>
    <t>Date</t>
  </si>
  <si>
    <t>Region</t>
  </si>
  <si>
    <t>Sales</t>
  </si>
  <si>
    <t>SalesRep</t>
  </si>
  <si>
    <t>Product</t>
  </si>
  <si>
    <t>Last Year Sales</t>
  </si>
  <si>
    <t>Credit Rating</t>
  </si>
  <si>
    <t>West</t>
  </si>
  <si>
    <t>Shayla</t>
  </si>
  <si>
    <t>Carlota</t>
  </si>
  <si>
    <t>SW</t>
  </si>
  <si>
    <t>MidWest</t>
  </si>
  <si>
    <t>Yanaki</t>
  </si>
  <si>
    <t>PCC</t>
  </si>
  <si>
    <t>East</t>
  </si>
  <si>
    <t>FlyFast</t>
  </si>
  <si>
    <t>QFC</t>
  </si>
  <si>
    <t>Ahmed</t>
  </si>
  <si>
    <t>Quad</t>
  </si>
  <si>
    <t>FM</t>
  </si>
  <si>
    <t>SouthWest</t>
  </si>
  <si>
    <t>WM</t>
  </si>
  <si>
    <t>Chantel</t>
  </si>
  <si>
    <t>L</t>
  </si>
  <si>
    <t>Example #2:</t>
  </si>
  <si>
    <t>Build solution that updates instantly that will lookup a particular Sales Rep and return a list of contacted customers.</t>
  </si>
  <si>
    <t>SpitFire</t>
  </si>
  <si>
    <t>Because worksheet lookup functions like XLOOKUP cannot deal with duplicate values, FILTER comes to the rescue!</t>
  </si>
  <si>
    <t>Sunshine</t>
  </si>
  <si>
    <t>Sales Rep</t>
  </si>
  <si>
    <t>Medium</t>
  </si>
  <si>
    <t>Meeting Length</t>
  </si>
  <si>
    <t>Sioux</t>
  </si>
  <si>
    <t>ATT</t>
  </si>
  <si>
    <t>Phone</t>
  </si>
  <si>
    <t>South</t>
  </si>
  <si>
    <t>Comcast</t>
  </si>
  <si>
    <t>E-mail</t>
  </si>
  <si>
    <t>Xfinity</t>
  </si>
  <si>
    <t>Social Media</t>
  </si>
  <si>
    <t>Frank</t>
  </si>
  <si>
    <t>Apple</t>
  </si>
  <si>
    <t>Text</t>
  </si>
  <si>
    <t>NorthWest</t>
  </si>
  <si>
    <t>Lin</t>
  </si>
  <si>
    <t>Microsoft</t>
  </si>
  <si>
    <t>Live Wire</t>
  </si>
  <si>
    <t>Mint Mobile</t>
  </si>
  <si>
    <t>T-Mobile</t>
  </si>
  <si>
    <t>Gigi</t>
  </si>
  <si>
    <t>Straight Talk</t>
  </si>
  <si>
    <t>Republic Wireless</t>
  </si>
  <si>
    <t>Red Pocket</t>
  </si>
  <si>
    <t>Solution:</t>
  </si>
  <si>
    <t xml:space="preserve"> </t>
  </si>
  <si>
    <t>S</t>
  </si>
  <si>
    <t xml:space="preserve">Excel Data Analysis:
</t>
  </si>
  <si>
    <t>Len</t>
  </si>
  <si>
    <t>MS 365 Excel Basics 08: Introduction to Excel Data Analysis!</t>
  </si>
  <si>
    <t>X</t>
  </si>
  <si>
    <t>Excel Data Analysis: SORT Array Function</t>
  </si>
  <si>
    <t>Track</t>
  </si>
  <si>
    <t>Racer</t>
  </si>
  <si>
    <t>Time</t>
  </si>
  <si>
    <t>Racer Name</t>
  </si>
  <si>
    <t>Fastest Time</t>
  </si>
  <si>
    <t>Sumner</t>
  </si>
  <si>
    <t>Speed Racer</t>
  </si>
  <si>
    <t>èèè</t>
  </si>
  <si>
    <t>Fast Flynn</t>
  </si>
  <si>
    <t>Walla</t>
  </si>
  <si>
    <t>Cooker Fast</t>
  </si>
  <si>
    <t>SeaTac</t>
  </si>
  <si>
    <t>She Devil</t>
  </si>
  <si>
    <t>Lightning</t>
  </si>
  <si>
    <t>Doggie Dinner</t>
  </si>
  <si>
    <t>Java Jambolana</t>
  </si>
  <si>
    <t>Best BMX Bikes</t>
  </si>
  <si>
    <t>Truly Terrific Flying</t>
  </si>
  <si>
    <t>Knuckles Plumbing</t>
  </si>
  <si>
    <t>Yummy Ice Cream</t>
  </si>
  <si>
    <t>Excel Basics #10 Part 3: FILTER to the Rescue!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</si>
</sst>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 min&quot;"/>
  </numFmts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"/>
      <family val="2"/>
    </font>
    <font>
      <b/>
      <sz val="11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40"/>
      <color theme="1"/>
      <name val="Amasis MT Pro Black"/>
      <family val="1"/>
    </font>
    <font>
      <b/>
      <sz val="20"/>
      <color theme="1"/>
      <name val="Aptos Narrow"/>
      <family val="2"/>
      <scheme val="minor"/>
    </font>
    <font>
      <b/>
      <sz val="100"/>
      <color theme="0"/>
      <name val="Aptos Narrow"/>
      <family val="2"/>
      <scheme val="minor"/>
    </font>
    <font>
      <b/>
      <sz val="18"/>
      <color rgb="FFEE0000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1"/>
      <color rgb="FFEE0000"/>
      <name val="Wingdings"/>
      <charset val="2"/>
    </font>
  </fonts>
  <fills count="1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3FFF8"/>
        <bgColor indexed="64"/>
      </patternFill>
    </fill>
    <fill>
      <patternFill patternType="solid">
        <fgColor rgb="FFEE0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1"/>
      </left>
      <right/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  <border>
      <left style="thick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/>
      <top/>
      <bottom style="thick">
        <color theme="1"/>
      </bottom>
      <diagonal/>
    </border>
    <border>
      <left/>
      <right/>
      <top/>
      <bottom style="thick">
        <color theme="1"/>
      </bottom>
      <diagonal/>
    </border>
    <border>
      <left/>
      <right style="thick">
        <color theme="1"/>
      </right>
      <top/>
      <bottom style="thick">
        <color theme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3" fillId="0" borderId="0" xfId="0" applyFont="1"/>
    <xf numFmtId="0" fontId="2" fillId="2" borderId="1" xfId="0" applyFont="1" applyFill="1" applyBorder="1" applyAlignment="1">
      <alignment wrapText="1"/>
    </xf>
    <xf numFmtId="3" fontId="0" fillId="0" borderId="1" xfId="0" applyNumberFormat="1" applyBorder="1"/>
    <xf numFmtId="0" fontId="0" fillId="0" borderId="1" xfId="0" applyBorder="1"/>
    <xf numFmtId="0" fontId="0" fillId="3" borderId="1" xfId="0" applyFill="1" applyBorder="1"/>
    <xf numFmtId="14" fontId="0" fillId="0" borderId="0" xfId="0" applyNumberFormat="1"/>
    <xf numFmtId="14" fontId="0" fillId="4" borderId="0" xfId="0" applyNumberFormat="1" applyFill="1"/>
    <xf numFmtId="0" fontId="0" fillId="4" borderId="0" xfId="0" applyFill="1"/>
    <xf numFmtId="164" fontId="0" fillId="0" borderId="1" xfId="0" applyNumberFormat="1" applyBorder="1"/>
    <xf numFmtId="0" fontId="4" fillId="0" borderId="0" xfId="0" applyFont="1"/>
    <xf numFmtId="0" fontId="0" fillId="7" borderId="5" xfId="0" applyFill="1" applyBorder="1"/>
    <xf numFmtId="0" fontId="0" fillId="7" borderId="6" xfId="0" applyFill="1" applyBorder="1"/>
    <xf numFmtId="0" fontId="0" fillId="7" borderId="7" xfId="0" applyFill="1" applyBorder="1"/>
    <xf numFmtId="0" fontId="0" fillId="7" borderId="8" xfId="0" applyFill="1" applyBorder="1"/>
    <xf numFmtId="0" fontId="0" fillId="7" borderId="9" xfId="0" applyFill="1" applyBorder="1"/>
    <xf numFmtId="0" fontId="7" fillId="8" borderId="10" xfId="0" applyFont="1" applyFill="1" applyBorder="1" applyAlignment="1">
      <alignment vertical="center"/>
    </xf>
    <xf numFmtId="0" fontId="0" fillId="8" borderId="11" xfId="0" applyFill="1" applyBorder="1"/>
    <xf numFmtId="0" fontId="0" fillId="8" borderId="12" xfId="0" applyFill="1" applyBorder="1"/>
    <xf numFmtId="0" fontId="0" fillId="7" borderId="13" xfId="0" applyFill="1" applyBorder="1"/>
    <xf numFmtId="0" fontId="0" fillId="7" borderId="14" xfId="0" applyFill="1" applyBorder="1"/>
    <xf numFmtId="0" fontId="0" fillId="7" borderId="15" xfId="0" applyFill="1" applyBorder="1"/>
    <xf numFmtId="0" fontId="1" fillId="0" borderId="1" xfId="0" applyFont="1" applyBorder="1"/>
    <xf numFmtId="0" fontId="0" fillId="9" borderId="21" xfId="0" applyFill="1" applyBorder="1"/>
    <xf numFmtId="0" fontId="0" fillId="9" borderId="22" xfId="0" applyFill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9" fillId="0" borderId="29" xfId="0" applyFont="1" applyBorder="1" applyAlignment="1">
      <alignment horizontal="left" vertical="top" indent="1"/>
    </xf>
    <xf numFmtId="0" fontId="9" fillId="0" borderId="0" xfId="0" applyFont="1" applyAlignment="1">
      <alignment horizontal="centerContinuous" vertical="top"/>
    </xf>
    <xf numFmtId="0" fontId="9" fillId="0" borderId="30" xfId="0" applyFont="1" applyBorder="1" applyAlignment="1">
      <alignment vertical="top"/>
    </xf>
    <xf numFmtId="0" fontId="10" fillId="0" borderId="29" xfId="0" applyFont="1" applyBorder="1" applyAlignment="1">
      <alignment horizontal="centerContinuous"/>
    </xf>
    <xf numFmtId="0" fontId="10" fillId="0" borderId="0" xfId="0" applyFont="1" applyAlignment="1">
      <alignment horizontal="centerContinuous"/>
    </xf>
    <xf numFmtId="0" fontId="10" fillId="0" borderId="30" xfId="0" applyFont="1" applyBorder="1" applyAlignment="1">
      <alignment horizontal="centerContinuous"/>
    </xf>
    <xf numFmtId="0" fontId="0" fillId="0" borderId="29" xfId="0" applyBorder="1"/>
    <xf numFmtId="0" fontId="0" fillId="0" borderId="30" xfId="0" applyBorder="1"/>
    <xf numFmtId="0" fontId="5" fillId="5" borderId="31" xfId="0" applyFont="1" applyFill="1" applyBorder="1"/>
    <xf numFmtId="0" fontId="5" fillId="5" borderId="32" xfId="0" applyFont="1" applyFill="1" applyBorder="1"/>
    <xf numFmtId="0" fontId="5" fillId="5" borderId="33" xfId="0" applyFont="1" applyFill="1" applyBorder="1"/>
    <xf numFmtId="0" fontId="5" fillId="10" borderId="0" xfId="0" applyFont="1" applyFill="1"/>
    <xf numFmtId="14" fontId="0" fillId="6" borderId="31" xfId="0" applyNumberFormat="1" applyFill="1" applyBorder="1"/>
    <xf numFmtId="0" fontId="0" fillId="6" borderId="32" xfId="0" applyFill="1" applyBorder="1"/>
    <xf numFmtId="0" fontId="0" fillId="6" borderId="33" xfId="0" applyFill="1" applyBorder="1"/>
    <xf numFmtId="0" fontId="11" fillId="0" borderId="0" xfId="0" applyFont="1" applyAlignment="1">
      <alignment horizontal="center"/>
    </xf>
    <xf numFmtId="0" fontId="0" fillId="0" borderId="34" xfId="0" applyBorder="1"/>
    <xf numFmtId="14" fontId="0" fillId="0" borderId="31" xfId="0" applyNumberFormat="1" applyBorder="1"/>
    <xf numFmtId="0" fontId="0" fillId="0" borderId="32" xfId="0" applyBorder="1"/>
    <xf numFmtId="0" fontId="0" fillId="0" borderId="33" xfId="0" applyBorder="1"/>
    <xf numFmtId="14" fontId="0" fillId="6" borderId="2" xfId="0" applyNumberFormat="1" applyFill="1" applyBorder="1"/>
    <xf numFmtId="0" fontId="0" fillId="6" borderId="3" xfId="0" applyFill="1" applyBorder="1"/>
    <xf numFmtId="0" fontId="0" fillId="6" borderId="4" xfId="0" applyFill="1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6" fillId="0" borderId="0" xfId="0" applyFont="1" applyAlignment="1">
      <alignment horizontal="left" vertical="top" wrapText="1" indent="2"/>
    </xf>
    <xf numFmtId="0" fontId="8" fillId="9" borderId="16" xfId="0" applyFont="1" applyFill="1" applyBorder="1" applyAlignment="1">
      <alignment horizontal="center" vertical="center"/>
    </xf>
    <xf numFmtId="0" fontId="8" fillId="9" borderId="17" xfId="0" applyFont="1" applyFill="1" applyBorder="1" applyAlignment="1">
      <alignment horizontal="center" vertical="center"/>
    </xf>
    <xf numFmtId="0" fontId="8" fillId="9" borderId="18" xfId="0" applyFont="1" applyFill="1" applyBorder="1" applyAlignment="1">
      <alignment horizontal="center" vertical="center"/>
    </xf>
    <xf numFmtId="0" fontId="8" fillId="9" borderId="19" xfId="0" applyFont="1" applyFill="1" applyBorder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8" fillId="9" borderId="20" xfId="0" applyFont="1" applyFill="1" applyBorder="1" applyAlignment="1">
      <alignment horizontal="center" vertical="center"/>
    </xf>
    <xf numFmtId="0" fontId="8" fillId="9" borderId="23" xfId="0" applyFont="1" applyFill="1" applyBorder="1" applyAlignment="1">
      <alignment horizontal="center" vertical="center"/>
    </xf>
    <xf numFmtId="0" fontId="8" fillId="9" borderId="24" xfId="0" applyFont="1" applyFill="1" applyBorder="1" applyAlignment="1">
      <alignment horizontal="center" vertical="center"/>
    </xf>
    <xf numFmtId="0" fontId="8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2">
    <dxf>
      <numFmt numFmtId="19" formatCode="m/d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jpeg"/><Relationship Id="rId3" Type="http://schemas.openxmlformats.org/officeDocument/2006/relationships/image" Target="../media/image4.png"/><Relationship Id="rId7" Type="http://schemas.openxmlformats.org/officeDocument/2006/relationships/image" Target="../media/image8.jpg"/><Relationship Id="rId2" Type="http://schemas.openxmlformats.org/officeDocument/2006/relationships/image" Target="../media/image3.emf"/><Relationship Id="rId1" Type="http://schemas.openxmlformats.org/officeDocument/2006/relationships/image" Target="../media/image2.JPG"/><Relationship Id="rId6" Type="http://schemas.openxmlformats.org/officeDocument/2006/relationships/image" Target="../media/image7.emf"/><Relationship Id="rId5" Type="http://schemas.openxmlformats.org/officeDocument/2006/relationships/image" Target="../media/image6.emf"/><Relationship Id="rId4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419100</xdr:colOff>
      <xdr:row>10</xdr:row>
      <xdr:rowOff>0</xdr:rowOff>
    </xdr:from>
    <xdr:to>
      <xdr:col>15</xdr:col>
      <xdr:colOff>530225</xdr:colOff>
      <xdr:row>15</xdr:row>
      <xdr:rowOff>33020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15B2B8-0AEE-B19D-32F9-5AF3279A3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94620" y="1828800"/>
          <a:ext cx="1939925" cy="1130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97113</xdr:colOff>
      <xdr:row>4</xdr:row>
      <xdr:rowOff>121920</xdr:rowOff>
    </xdr:from>
    <xdr:to>
      <xdr:col>8</xdr:col>
      <xdr:colOff>868680</xdr:colOff>
      <xdr:row>6</xdr:row>
      <xdr:rowOff>1059057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5D1C6BD5-578D-7676-7F0C-65B6E7C84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3413" y="1417320"/>
          <a:ext cx="7964847" cy="2941197"/>
        </a:xfrm>
        <a:prstGeom prst="rect">
          <a:avLst/>
        </a:prstGeom>
      </xdr:spPr>
    </xdr:pic>
    <xdr:clientData/>
  </xdr:twoCellAnchor>
  <xdr:oneCellAnchor>
    <xdr:from>
      <xdr:col>12</xdr:col>
      <xdr:colOff>348226</xdr:colOff>
      <xdr:row>6</xdr:row>
      <xdr:rowOff>117665</xdr:rowOff>
    </xdr:from>
    <xdr:ext cx="1520216" cy="848277"/>
    <xdr:pic>
      <xdr:nvPicPr>
        <xdr:cNvPr id="2" name="Picture 1">
          <a:extLst>
            <a:ext uri="{FF2B5EF4-FFF2-40B4-BE49-F238E27FC236}">
              <a16:creationId xmlns:a16="http://schemas.microsoft.com/office/drawing/2014/main" id="{6C6E03BF-9AD7-4EFD-AEB5-AE46D064DAD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512" b="7510"/>
        <a:stretch/>
      </xdr:blipFill>
      <xdr:spPr bwMode="auto">
        <a:xfrm>
          <a:off x="10536801" y="3435540"/>
          <a:ext cx="1520216" cy="848277"/>
        </a:xfrm>
        <a:prstGeom prst="rect">
          <a:avLst/>
        </a:prstGeom>
        <a:noFill/>
      </xdr:spPr>
    </xdr:pic>
    <xdr:clientData/>
  </xdr:oneCellAnchor>
  <xdr:twoCellAnchor editAs="oneCell">
    <xdr:from>
      <xdr:col>17</xdr:col>
      <xdr:colOff>283030</xdr:colOff>
      <xdr:row>6</xdr:row>
      <xdr:rowOff>115455</xdr:rowOff>
    </xdr:from>
    <xdr:to>
      <xdr:col>19</xdr:col>
      <xdr:colOff>497278</xdr:colOff>
      <xdr:row>6</xdr:row>
      <xdr:rowOff>989184</xdr:rowOff>
    </xdr:to>
    <xdr:pic>
      <xdr:nvPicPr>
        <xdr:cNvPr id="3" name="Picture 2" descr="A red logo with white x&#10;&#10;Description automatically generated">
          <a:extLst>
            <a:ext uri="{FF2B5EF4-FFF2-40B4-BE49-F238E27FC236}">
              <a16:creationId xmlns:a16="http://schemas.microsoft.com/office/drawing/2014/main" id="{F51B9BF4-DF3C-4085-9FFD-0DC7FE15B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37030" y="3433330"/>
          <a:ext cx="868298" cy="873729"/>
        </a:xfrm>
        <a:prstGeom prst="rect">
          <a:avLst/>
        </a:prstGeom>
      </xdr:spPr>
    </xdr:pic>
    <xdr:clientData/>
  </xdr:twoCellAnchor>
  <xdr:twoCellAnchor editAs="oneCell">
    <xdr:from>
      <xdr:col>14</xdr:col>
      <xdr:colOff>362323</xdr:colOff>
      <xdr:row>6</xdr:row>
      <xdr:rowOff>165798</xdr:rowOff>
    </xdr:from>
    <xdr:to>
      <xdr:col>16</xdr:col>
      <xdr:colOff>162644</xdr:colOff>
      <xdr:row>7</xdr:row>
      <xdr:rowOff>115796</xdr:rowOff>
    </xdr:to>
    <xdr:pic>
      <xdr:nvPicPr>
        <xdr:cNvPr id="4" name="Picture 3" descr="A logo of a computer&#10;&#10;Description automatically generated">
          <a:extLst>
            <a:ext uri="{FF2B5EF4-FFF2-40B4-BE49-F238E27FC236}">
              <a16:creationId xmlns:a16="http://schemas.microsoft.com/office/drawing/2014/main" id="{2E1725C8-5DF3-49A1-865D-E82F195388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97"/>
        <a:stretch/>
      </xdr:blipFill>
      <xdr:spPr>
        <a:xfrm>
          <a:off x="11770098" y="3483673"/>
          <a:ext cx="1019521" cy="1016798"/>
        </a:xfrm>
        <a:prstGeom prst="rect">
          <a:avLst/>
        </a:prstGeom>
      </xdr:spPr>
    </xdr:pic>
    <xdr:clientData/>
  </xdr:twoCellAnchor>
  <xdr:twoCellAnchor editAs="oneCell">
    <xdr:from>
      <xdr:col>13</xdr:col>
      <xdr:colOff>331304</xdr:colOff>
      <xdr:row>8</xdr:row>
      <xdr:rowOff>218660</xdr:rowOff>
    </xdr:from>
    <xdr:to>
      <xdr:col>19</xdr:col>
      <xdr:colOff>338924</xdr:colOff>
      <xdr:row>18</xdr:row>
      <xdr:rowOff>131196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5AA24A7-D956-4BD1-BF09-9F4E17896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9479" y="5060535"/>
          <a:ext cx="2817495" cy="18270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13</xdr:col>
      <xdr:colOff>228600</xdr:colOff>
      <xdr:row>25</xdr:row>
      <xdr:rowOff>60960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D23ED7C-F839-4EFE-90EE-BF1902201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7375" y="6381750"/>
          <a:ext cx="2819400" cy="18516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606365</xdr:colOff>
      <xdr:row>4</xdr:row>
      <xdr:rowOff>590455</xdr:rowOff>
    </xdr:from>
    <xdr:ext cx="1831639" cy="1022050"/>
    <xdr:pic>
      <xdr:nvPicPr>
        <xdr:cNvPr id="7" name="Picture 6">
          <a:extLst>
            <a:ext uri="{FF2B5EF4-FFF2-40B4-BE49-F238E27FC236}">
              <a16:creationId xmlns:a16="http://schemas.microsoft.com/office/drawing/2014/main" id="{E6A61882-104C-4426-A657-BD4659B708A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512" b="7510"/>
        <a:stretch/>
      </xdr:blipFill>
      <xdr:spPr bwMode="auto">
        <a:xfrm>
          <a:off x="11404540" y="1904905"/>
          <a:ext cx="1831639" cy="1022050"/>
        </a:xfrm>
        <a:prstGeom prst="rect">
          <a:avLst/>
        </a:prstGeom>
        <a:noFill/>
      </xdr:spPr>
    </xdr:pic>
    <xdr:clientData/>
  </xdr:oneCellAnchor>
  <xdr:twoCellAnchor>
    <xdr:from>
      <xdr:col>11</xdr:col>
      <xdr:colOff>326572</xdr:colOff>
      <xdr:row>2</xdr:row>
      <xdr:rowOff>149675</xdr:rowOff>
    </xdr:from>
    <xdr:to>
      <xdr:col>26</xdr:col>
      <xdr:colOff>308430</xdr:colOff>
      <xdr:row>4</xdr:row>
      <xdr:rowOff>852715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488FF93B-0A37-4983-BB09-813A03D0F2AD}"/>
            </a:ext>
          </a:extLst>
        </xdr:cNvPr>
        <xdr:cNvSpPr/>
      </xdr:nvSpPr>
      <xdr:spPr>
        <a:xfrm>
          <a:off x="9905547" y="543375"/>
          <a:ext cx="8278133" cy="1623790"/>
        </a:xfrm>
        <a:prstGeom prst="rect">
          <a:avLst/>
        </a:prstGeom>
        <a:solidFill>
          <a:schemeClr val="bg1"/>
        </a:solidFill>
        <a:effectLst>
          <a:outerShdw blurRad="50800" dist="50800" dir="5400000" algn="ctr" rotWithShape="0">
            <a:schemeClr val="bg1"/>
          </a:out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4300" b="0">
              <a:solidFill>
                <a:schemeClr val="tx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Mongolian Baiti" panose="03000500000000000000" pitchFamily="66" charset="0"/>
              <a:cs typeface="Mongolian Baiti" panose="03000500000000000000" pitchFamily="66" charset="0"/>
            </a:rPr>
            <a:t>The New Revolution in</a:t>
          </a:r>
        </a:p>
        <a:p>
          <a:pPr algn="ctr"/>
          <a:r>
            <a:rPr lang="en-US" sz="4300" b="0">
              <a:solidFill>
                <a:schemeClr val="tx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Mongolian Baiti" panose="03000500000000000000" pitchFamily="66" charset="0"/>
              <a:cs typeface="Mongolian Baiti" panose="03000500000000000000" pitchFamily="66" charset="0"/>
            </a:rPr>
            <a:t>Excel Data Analysis</a:t>
          </a:r>
        </a:p>
      </xdr:txBody>
    </xdr:sp>
    <xdr:clientData/>
  </xdr:twoCellAnchor>
  <xdr:twoCellAnchor editAs="oneCell">
    <xdr:from>
      <xdr:col>3</xdr:col>
      <xdr:colOff>49526</xdr:colOff>
      <xdr:row>3</xdr:row>
      <xdr:rowOff>174354</xdr:rowOff>
    </xdr:from>
    <xdr:to>
      <xdr:col>3</xdr:col>
      <xdr:colOff>1851660</xdr:colOff>
      <xdr:row>6</xdr:row>
      <xdr:rowOff>172568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0E9C58F-85FA-4B2F-AABB-94D99D2FC2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56" t="3372" r="3009" b="989"/>
        <a:stretch/>
      </xdr:blipFill>
      <xdr:spPr>
        <a:xfrm>
          <a:off x="925826" y="1012554"/>
          <a:ext cx="1802134" cy="2459474"/>
        </a:xfrm>
        <a:prstGeom prst="rect">
          <a:avLst/>
        </a:prstGeom>
      </xdr:spPr>
    </xdr:pic>
    <xdr:clientData/>
  </xdr:twoCellAnchor>
  <xdr:twoCellAnchor editAs="oneCell">
    <xdr:from>
      <xdr:col>8</xdr:col>
      <xdr:colOff>220980</xdr:colOff>
      <xdr:row>2</xdr:row>
      <xdr:rowOff>63315</xdr:rowOff>
    </xdr:from>
    <xdr:to>
      <xdr:col>8</xdr:col>
      <xdr:colOff>838200</xdr:colOff>
      <xdr:row>3</xdr:row>
      <xdr:rowOff>204110</xdr:rowOff>
    </xdr:to>
    <xdr:pic>
      <xdr:nvPicPr>
        <xdr:cNvPr id="10" name="Picture 9" descr="A blue circle with white text&#10;&#10;Description automatically generated">
          <a:extLst>
            <a:ext uri="{FF2B5EF4-FFF2-40B4-BE49-F238E27FC236}">
              <a16:creationId xmlns:a16="http://schemas.microsoft.com/office/drawing/2014/main" id="{C87B4B6D-B99D-4DED-AC4D-AD933F3AD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90560" y="444315"/>
          <a:ext cx="617220" cy="597995"/>
        </a:xfrm>
        <a:prstGeom prst="rect">
          <a:avLst/>
        </a:prstGeom>
      </xdr:spPr>
    </xdr:pic>
    <xdr:clientData/>
  </xdr:twoCellAnchor>
  <xdr:twoCellAnchor>
    <xdr:from>
      <xdr:col>3</xdr:col>
      <xdr:colOff>1844040</xdr:colOff>
      <xdr:row>3</xdr:row>
      <xdr:rowOff>281940</xdr:rowOff>
    </xdr:from>
    <xdr:to>
      <xdr:col>8</xdr:col>
      <xdr:colOff>845820</xdr:colOff>
      <xdr:row>4</xdr:row>
      <xdr:rowOff>815340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891770F7-B64F-45AA-819D-55072A7CBEED}"/>
            </a:ext>
          </a:extLst>
        </xdr:cNvPr>
        <xdr:cNvSpPr/>
      </xdr:nvSpPr>
      <xdr:spPr>
        <a:xfrm>
          <a:off x="2720340" y="1120140"/>
          <a:ext cx="6195060" cy="990600"/>
        </a:xfrm>
        <a:prstGeom prst="rect">
          <a:avLst/>
        </a:prstGeom>
        <a:solidFill>
          <a:schemeClr val="accent3">
            <a:lumMod val="75000"/>
          </a:schemeClr>
        </a:solidFill>
        <a:effectLst>
          <a:outerShdw blurRad="57150" dist="19050" dir="5400000" sx="99000" sy="99000" algn="ctr" rotWithShape="0">
            <a:srgbClr val="000000">
              <a:alpha val="66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50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a:rPr>
            <a:t>FILTER Array Function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444499</xdr:colOff>
      <xdr:row>4</xdr:row>
      <xdr:rowOff>44449</xdr:rowOff>
    </xdr:from>
    <xdr:to>
      <xdr:col>8</xdr:col>
      <xdr:colOff>297977</xdr:colOff>
      <xdr:row>4</xdr:row>
      <xdr:rowOff>801302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13CD59-03DB-41E3-AE58-D16CD763BD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56" t="14260" r="3581" b="24777"/>
        <a:stretch/>
      </xdr:blipFill>
      <xdr:spPr>
        <a:xfrm rot="10800000">
          <a:off x="3159124" y="1149349"/>
          <a:ext cx="1666403" cy="7568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girvin\Desktop\00-218-2025-ExcelBasics\03-Videos\Video10\Re-doMECS04Part01\ExcelBasics10-Short01-02-03\04-M365ExcelClass.xlsx" TargetMode="External"/><Relationship Id="rId1" Type="http://schemas.openxmlformats.org/officeDocument/2006/relationships/externalLinkPath" Target="04-M365ExcelClas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girvin\Desktop\00-218-2025-ExcelBasics\02-Files\ExcelBasics09.xlsx" TargetMode="External"/><Relationship Id="rId1" Type="http://schemas.openxmlformats.org/officeDocument/2006/relationships/externalLinkPath" Target="/Users/mgirvin/Desktop/00-218-2025-ExcelBasics/02-Files/ExcelBasics09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girvin\Desktop\00-218-2025-ExcelBasics\03-Videos\Video13-Old08%20-%20With%20Full%20Data%20Set%20For%20ALl%20Cahrts%20ANd%20Tools\NewChapter08\ExcelBasics08Full.xlsx" TargetMode="External"/><Relationship Id="rId1" Type="http://schemas.openxmlformats.org/officeDocument/2006/relationships/externalLinkPath" Target="/Users/mgirvin/Desktop/00-218-2025-ExcelBasics/03-Videos/Video13-Old08%20-%20With%20Full%20Data%20Set%20For%20ALl%20Cahrts%20ANd%20Tools/NewChapter08/ExcelBasics08Ful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(4MECS)"/>
      <sheetName val="C(4MECS) (2)"/>
      <sheetName val="C(4)"/>
      <sheetName val="C(5)"/>
      <sheetName val="EB(10)"/>
      <sheetName val="Topics"/>
      <sheetName val="ProgressCheckList"/>
      <sheetName val="Data Analysis"/>
      <sheetName val="S F FF"/>
      <sheetName val="S F FF (an)"/>
      <sheetName val="West"/>
      <sheetName val="PT"/>
      <sheetName val="PQ"/>
      <sheetName val="PQ(1-Info)"/>
      <sheetName val="PQ(1)"/>
      <sheetName val="PQ(1an)"/>
      <sheetName val="PQ(2)PT-info"/>
      <sheetName val="PQ(2)PT"/>
      <sheetName val="PQ(2)PT (an)"/>
      <sheetName val="XLOOKUP &amp; PT"/>
      <sheetName val="XLOOKUP &amp; PT (an)"/>
      <sheetName val="PP"/>
      <sheetName val="R DM DAX"/>
      <sheetName val="FilterContextVisual"/>
      <sheetName val="Mistake"/>
      <sheetName val="R DM DAX (an)"/>
      <sheetName val="Semantic Model"/>
      <sheetName val="BIDesktop"/>
      <sheetName val="Refresh08and09"/>
      <sheetName val="PBID(10)"/>
      <sheetName val="PBID Data Model SQL"/>
      <sheetName val="Columnar Database"/>
      <sheetName val="RevenueFormula"/>
      <sheetName val="Credentials"/>
      <sheetName val="HW ==&gt;&gt;"/>
      <sheetName val="HW(1)"/>
      <sheetName val="HW(1an)"/>
      <sheetName val="HW(2)"/>
      <sheetName val="HW(2an)"/>
      <sheetName val="HW(3)"/>
      <sheetName val="HW(3an)"/>
      <sheetName val="HW(4)"/>
      <sheetName val="HW(4an)"/>
      <sheetName val="HW(5)"/>
      <sheetName val="04-M365ExcelClas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ro"/>
      <sheetName val="C"/>
      <sheetName val="C (2)"/>
      <sheetName val="Topics"/>
      <sheetName val="ArrayFunctionsInThisVideo"/>
      <sheetName val="AllArrayFunctions"/>
      <sheetName val="DSRF"/>
      <sheetName val="DSRF (an)"/>
      <sheetName val="GB Arguments"/>
      <sheetName val="GB-FieldRelationship"/>
      <sheetName val="PB Arguments"/>
      <sheetName val="ArrayReportingHistory"/>
      <sheetName val="WhenToUseFormulas"/>
      <sheetName val="ETN"/>
      <sheetName val="LAMBDA"/>
      <sheetName val="Median"/>
      <sheetName val="DROP"/>
      <sheetName val="PivotPIVOTBY"/>
      <sheetName val="(1)"/>
      <sheetName val="(1an)"/>
      <sheetName val="(2)"/>
      <sheetName val="(2an)"/>
      <sheetName val="(3)"/>
      <sheetName val="(3an)"/>
      <sheetName val="(4)"/>
      <sheetName val="(4an)"/>
      <sheetName val="(5)"/>
      <sheetName val="(5an)"/>
      <sheetName val="(6)"/>
      <sheetName val="(6an)"/>
      <sheetName val="(7)"/>
      <sheetName val="(7an)"/>
      <sheetName val="(8)"/>
      <sheetName val="(8an)"/>
      <sheetName val="(9)"/>
      <sheetName val="(9an)"/>
      <sheetName val="(10)"/>
      <sheetName val="Bonus"/>
      <sheetName val="HW==&gt;"/>
      <sheetName val="HW(1-4)"/>
      <sheetName val="HW(1-4an)"/>
      <sheetName val="HW(5)"/>
      <sheetName val="HW(5an)"/>
    </sheetNames>
    <sheetDataSet>
      <sheetData sheetId="0">
        <row r="4">
          <cell r="C4" t="str">
            <v>Video</v>
          </cell>
          <cell r="D4" t="str">
            <v>HoursWorked</v>
          </cell>
        </row>
        <row r="5">
          <cell r="C5" t="str">
            <v>Video 1</v>
          </cell>
          <cell r="D5">
            <v>8</v>
          </cell>
        </row>
        <row r="6">
          <cell r="C6" t="str">
            <v>Video 1</v>
          </cell>
          <cell r="D6">
            <v>7</v>
          </cell>
        </row>
        <row r="7">
          <cell r="C7" t="str">
            <v>Video 2</v>
          </cell>
          <cell r="D7">
            <v>5</v>
          </cell>
        </row>
        <row r="8">
          <cell r="C8" t="str">
            <v>Video 2</v>
          </cell>
          <cell r="D8">
            <v>7</v>
          </cell>
        </row>
        <row r="9">
          <cell r="C9" t="str">
            <v>Video 2</v>
          </cell>
          <cell r="D9">
            <v>6.5</v>
          </cell>
        </row>
        <row r="10">
          <cell r="C10" t="str">
            <v>Video 3</v>
          </cell>
          <cell r="D10">
            <v>8</v>
          </cell>
        </row>
        <row r="11">
          <cell r="C11" t="str">
            <v>Video 3</v>
          </cell>
          <cell r="D11">
            <v>12</v>
          </cell>
        </row>
        <row r="12">
          <cell r="C12" t="str">
            <v>Video 4</v>
          </cell>
          <cell r="D12">
            <v>10</v>
          </cell>
        </row>
        <row r="13">
          <cell r="C13" t="str">
            <v>Video 4</v>
          </cell>
          <cell r="D13">
            <v>3</v>
          </cell>
        </row>
        <row r="14">
          <cell r="C14" t="str">
            <v>Video 5</v>
          </cell>
          <cell r="D14">
            <v>10.5</v>
          </cell>
        </row>
        <row r="15">
          <cell r="C15" t="str">
            <v>Video 6</v>
          </cell>
          <cell r="D15">
            <v>7</v>
          </cell>
        </row>
        <row r="16">
          <cell r="C16" t="str">
            <v>Video 6</v>
          </cell>
          <cell r="D16">
            <v>6.5</v>
          </cell>
        </row>
        <row r="17">
          <cell r="C17" t="str">
            <v>Video 6</v>
          </cell>
          <cell r="D17">
            <v>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3">
          <cell r="D13" t="str">
            <v>Video</v>
          </cell>
          <cell r="E13" t="str">
            <v>HoursWorked</v>
          </cell>
        </row>
        <row r="14">
          <cell r="D14" t="str">
            <v>Video 1</v>
          </cell>
          <cell r="E14">
            <v>8</v>
          </cell>
        </row>
        <row r="15">
          <cell r="D15" t="str">
            <v>Video 1</v>
          </cell>
          <cell r="E15">
            <v>7</v>
          </cell>
        </row>
        <row r="16">
          <cell r="D16" t="str">
            <v>Video 2</v>
          </cell>
          <cell r="E16">
            <v>5</v>
          </cell>
        </row>
        <row r="17">
          <cell r="D17" t="str">
            <v>Video 2</v>
          </cell>
          <cell r="E17">
            <v>7</v>
          </cell>
        </row>
        <row r="18">
          <cell r="D18" t="str">
            <v>Video 2</v>
          </cell>
          <cell r="E18">
            <v>6.5</v>
          </cell>
        </row>
        <row r="19">
          <cell r="D19" t="str">
            <v>Video 3</v>
          </cell>
          <cell r="E19">
            <v>8</v>
          </cell>
        </row>
        <row r="20">
          <cell r="D20" t="str">
            <v>Video 3</v>
          </cell>
          <cell r="E20">
            <v>12</v>
          </cell>
        </row>
        <row r="21">
          <cell r="D21" t="str">
            <v>Video 4</v>
          </cell>
          <cell r="E21">
            <v>10</v>
          </cell>
        </row>
        <row r="22">
          <cell r="D22" t="str">
            <v>Video 4</v>
          </cell>
          <cell r="E22">
            <v>3</v>
          </cell>
        </row>
        <row r="23">
          <cell r="D23" t="str">
            <v>Video 5</v>
          </cell>
          <cell r="E23">
            <v>10.5</v>
          </cell>
        </row>
        <row r="24">
          <cell r="D24" t="str">
            <v>Video 6</v>
          </cell>
          <cell r="E24">
            <v>7</v>
          </cell>
        </row>
        <row r="25">
          <cell r="D25" t="str">
            <v>Video 6</v>
          </cell>
          <cell r="E25">
            <v>6.5</v>
          </cell>
        </row>
        <row r="26">
          <cell r="D26" t="str">
            <v>Video 6</v>
          </cell>
          <cell r="E26">
            <v>10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pics"/>
      <sheetName val="Data Analysis"/>
      <sheetName val="Sort"/>
      <sheetName val="Filter"/>
      <sheetName val="PT-SummarizeValuesBy"/>
      <sheetName val="PT-ShowValuesAs"/>
      <sheetName val="Chart Types"/>
      <sheetName val="PT(1)"/>
      <sheetName val="PT(2)"/>
      <sheetName val="PT(3) Group Numbers"/>
      <sheetName val="GB Arguments"/>
      <sheetName val="PB Arguments"/>
      <sheetName val="GB"/>
      <sheetName val="PB"/>
      <sheetName val="Dashboar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C3" t="str">
            <v>Video</v>
          </cell>
          <cell r="D3" t="str">
            <v>HoursWorked</v>
          </cell>
        </row>
        <row r="4">
          <cell r="C4" t="str">
            <v>Video 1</v>
          </cell>
          <cell r="D4">
            <v>8</v>
          </cell>
        </row>
        <row r="5">
          <cell r="C5" t="str">
            <v>Video 1</v>
          </cell>
          <cell r="D5">
            <v>7</v>
          </cell>
        </row>
        <row r="6">
          <cell r="C6" t="str">
            <v>Video 2</v>
          </cell>
          <cell r="D6">
            <v>5</v>
          </cell>
        </row>
        <row r="7">
          <cell r="C7" t="str">
            <v>Video 2</v>
          </cell>
          <cell r="D7">
            <v>7</v>
          </cell>
        </row>
        <row r="8">
          <cell r="C8" t="str">
            <v>Video 2</v>
          </cell>
          <cell r="D8">
            <v>6.5</v>
          </cell>
        </row>
        <row r="9">
          <cell r="C9" t="str">
            <v>Video 3</v>
          </cell>
          <cell r="D9">
            <v>8</v>
          </cell>
        </row>
        <row r="10">
          <cell r="C10" t="str">
            <v>Video 3</v>
          </cell>
          <cell r="D10">
            <v>12</v>
          </cell>
        </row>
        <row r="11">
          <cell r="C11" t="str">
            <v>Video 4</v>
          </cell>
          <cell r="D11">
            <v>10</v>
          </cell>
        </row>
        <row r="12">
          <cell r="C12" t="str">
            <v>Video 4</v>
          </cell>
          <cell r="D12">
            <v>3</v>
          </cell>
        </row>
        <row r="13">
          <cell r="C13" t="str">
            <v>Video 5</v>
          </cell>
          <cell r="D13">
            <v>10.5</v>
          </cell>
        </row>
        <row r="14">
          <cell r="C14" t="str">
            <v>Video 6</v>
          </cell>
          <cell r="D14">
            <v>7</v>
          </cell>
        </row>
        <row r="15">
          <cell r="C15" t="str">
            <v>Video 6</v>
          </cell>
          <cell r="D15">
            <v>6.5</v>
          </cell>
        </row>
        <row r="16">
          <cell r="C16" t="str">
            <v>Video 6</v>
          </cell>
          <cell r="D16">
            <v>10</v>
          </cell>
        </row>
        <row r="17">
          <cell r="C17" t="str">
            <v>Video 7</v>
          </cell>
          <cell r="D17">
            <v>6</v>
          </cell>
        </row>
        <row r="18">
          <cell r="C18" t="str">
            <v>Video 8</v>
          </cell>
          <cell r="D18">
            <v>11.5</v>
          </cell>
        </row>
        <row r="19">
          <cell r="C19" t="str">
            <v>Video 8</v>
          </cell>
          <cell r="D19">
            <v>12</v>
          </cell>
        </row>
      </sheetData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604605-95AA-4074-A153-EFDE05C57EAD}" name="SortT5" displayName="SortT5" ref="B17:F46" totalsRowShown="0" headerRowDxfId="1">
  <autoFilter ref="B17:F46" xr:uid="{109A82B0-4815-40E9-8744-970F3EE9EDFD}"/>
  <tableColumns count="5">
    <tableColumn id="1" xr3:uid="{3E196A6E-FFD9-4329-9CBD-C9953E99C83E}" name="Date" dataDxfId="0"/>
    <tableColumn id="3" xr3:uid="{E51564CD-77B7-458D-8820-D5222AA8BF04}" name="Region"/>
    <tableColumn id="4" xr3:uid="{88128DD9-8887-4416-A27C-523B25FFD956}" name="Sales"/>
    <tableColumn id="6" xr3:uid="{E70732C0-5BD4-4319-BA8F-4D7E0A983EEE}" name="SalesRep"/>
    <tableColumn id="7" xr3:uid="{48B01FA3-CEC7-4598-BEFE-2CB669500418}" name="Produc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9DF4D-BD2C-4D9D-8119-E70E6CE712B3}">
  <sheetPr>
    <tabColor rgb="FFFFFF00"/>
  </sheetPr>
  <dimension ref="B2:F26"/>
  <sheetViews>
    <sheetView workbookViewId="0">
      <selection activeCell="E12" sqref="E12"/>
    </sheetView>
  </sheetViews>
  <sheetFormatPr defaultRowHeight="14.4" x14ac:dyDescent="0.3"/>
  <cols>
    <col min="2" max="2" width="11" customWidth="1"/>
    <col min="3" max="3" width="9.77734375" customWidth="1"/>
    <col min="4" max="4" width="16.21875" customWidth="1"/>
    <col min="5" max="5" width="26.21875" customWidth="1"/>
    <col min="6" max="6" width="18.6640625" customWidth="1"/>
  </cols>
  <sheetData>
    <row r="2" spans="2:6" x14ac:dyDescent="0.3">
      <c r="B2" s="1" t="s">
        <v>1</v>
      </c>
    </row>
    <row r="4" spans="2:6" x14ac:dyDescent="0.3">
      <c r="B4" s="1" t="s">
        <v>6</v>
      </c>
      <c r="C4" t="s">
        <v>7</v>
      </c>
    </row>
    <row r="5" spans="2:6" x14ac:dyDescent="0.3">
      <c r="B5" t="s">
        <v>10</v>
      </c>
      <c r="C5" s="1" t="s">
        <v>11</v>
      </c>
    </row>
    <row r="6" spans="2:6" x14ac:dyDescent="0.3">
      <c r="B6" t="s">
        <v>14</v>
      </c>
      <c r="C6" t="s">
        <v>15</v>
      </c>
    </row>
    <row r="8" spans="2:6" x14ac:dyDescent="0.3">
      <c r="B8" s="3" t="s">
        <v>18</v>
      </c>
      <c r="C8" s="4">
        <v>1000000</v>
      </c>
    </row>
    <row r="9" spans="2:6" ht="15" customHeight="1" x14ac:dyDescent="0.3">
      <c r="B9" s="3" t="s">
        <v>21</v>
      </c>
      <c r="C9" s="5">
        <v>4</v>
      </c>
      <c r="F9" s="11" t="s">
        <v>75</v>
      </c>
    </row>
    <row r="11" spans="2:6" ht="28.8" x14ac:dyDescent="0.3">
      <c r="B11" s="3" t="s">
        <v>27</v>
      </c>
      <c r="C11" s="3" t="s">
        <v>28</v>
      </c>
      <c r="D11" s="3" t="s">
        <v>19</v>
      </c>
      <c r="F11" s="3" t="s">
        <v>19</v>
      </c>
    </row>
    <row r="12" spans="2:6" x14ac:dyDescent="0.3">
      <c r="B12" s="4">
        <v>1250000</v>
      </c>
      <c r="C12" s="5">
        <v>3.6</v>
      </c>
      <c r="D12" s="5" t="s">
        <v>97</v>
      </c>
      <c r="E12" t="str" cm="1">
        <f t="array" ref="E12:E15">_xlfn._xlws.FILTER(
D12:D17,
(B12:B17&gt;C8)+(C12:C17&gt;=C9),
"None")</f>
        <v>Doggie Dinner</v>
      </c>
      <c r="F12" s="6" t="str" cm="1">
        <f t="array" ref="F12:F15">_xlfn._xlws.FILTER(
D12:D17,
(B12:B17&gt;C8)+(C12:C17&gt;=C9),
"None")</f>
        <v>Doggie Dinner</v>
      </c>
    </row>
    <row r="13" spans="2:6" x14ac:dyDescent="0.3">
      <c r="B13" s="4">
        <v>955500</v>
      </c>
      <c r="C13" s="5">
        <v>3.7</v>
      </c>
      <c r="D13" s="5" t="s">
        <v>98</v>
      </c>
      <c r="E13" t="str">
        <v>Best BMX Bikes</v>
      </c>
      <c r="F13" s="6" t="str">
        <v>Best BMX Bikes</v>
      </c>
    </row>
    <row r="14" spans="2:6" x14ac:dyDescent="0.3">
      <c r="B14" s="4">
        <v>1000000</v>
      </c>
      <c r="C14" s="5">
        <v>4</v>
      </c>
      <c r="D14" s="5" t="s">
        <v>99</v>
      </c>
      <c r="E14" t="str">
        <v>Truly Terrific Flying</v>
      </c>
      <c r="F14" s="6" t="str">
        <v>Truly Terrific Flying</v>
      </c>
    </row>
    <row r="15" spans="2:6" x14ac:dyDescent="0.3">
      <c r="B15" s="4">
        <v>2100500</v>
      </c>
      <c r="C15" s="5">
        <v>2</v>
      </c>
      <c r="D15" s="5" t="s">
        <v>100</v>
      </c>
      <c r="E15" t="str">
        <v>Yummy Ice Cream</v>
      </c>
      <c r="F15" s="6" t="str">
        <v>Yummy Ice Cream</v>
      </c>
    </row>
    <row r="16" spans="2:6" x14ac:dyDescent="0.3">
      <c r="B16" s="4">
        <v>550750</v>
      </c>
      <c r="C16" s="5">
        <v>1.6</v>
      </c>
      <c r="D16" s="5" t="s">
        <v>101</v>
      </c>
      <c r="F16" s="6"/>
    </row>
    <row r="17" spans="2:6" x14ac:dyDescent="0.3">
      <c r="B17" s="4">
        <v>2500000</v>
      </c>
      <c r="C17" s="5">
        <v>2.9</v>
      </c>
      <c r="D17" s="5" t="s">
        <v>102</v>
      </c>
      <c r="F17" s="6"/>
    </row>
    <row r="26" spans="2:6" x14ac:dyDescent="0.3">
      <c r="F26" t="str" cm="1">
        <f t="array" aca="1" ref="F26" ca="1">ShowFormulas(F12)</f>
        <v>F12: =FILTER(
D12:D17,
(B12:B17&gt;C8)+(C12:C17&gt;=C9),
"None")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60497-10CD-4B2B-8A03-84721A1D3038}">
  <sheetPr>
    <tabColor rgb="FFFFFF00"/>
  </sheetPr>
  <dimension ref="B1:S30"/>
  <sheetViews>
    <sheetView showGridLines="0" zoomScaleNormal="100" workbookViewId="0">
      <selection activeCell="I14" sqref="I14"/>
    </sheetView>
  </sheetViews>
  <sheetFormatPr defaultRowHeight="14.4" x14ac:dyDescent="0.3"/>
  <cols>
    <col min="1" max="1" width="2.5546875" customWidth="1"/>
    <col min="2" max="2" width="7.6640625" customWidth="1"/>
    <col min="3" max="3" width="2.5546875" customWidth="1"/>
    <col min="4" max="4" width="39.44140625" customWidth="1"/>
    <col min="5" max="5" width="39" customWidth="1"/>
    <col min="6" max="6" width="3.77734375" customWidth="1"/>
    <col min="7" max="7" width="13.77734375" customWidth="1"/>
    <col min="9" max="9" width="14.109375" customWidth="1"/>
    <col min="10" max="11" width="2.77734375" customWidth="1"/>
    <col min="17" max="19" width="4.6640625" customWidth="1"/>
  </cols>
  <sheetData>
    <row r="1" spans="2:10" ht="15" thickBot="1" x14ac:dyDescent="0.35"/>
    <row r="2" spans="2:10" ht="15" thickTop="1" x14ac:dyDescent="0.3">
      <c r="C2" s="12"/>
      <c r="D2" s="13"/>
      <c r="E2" s="13"/>
      <c r="F2" s="13"/>
      <c r="G2" s="13"/>
      <c r="H2" s="13"/>
      <c r="I2" s="13"/>
      <c r="J2" s="14"/>
    </row>
    <row r="3" spans="2:10" ht="36.450000000000003" customHeight="1" x14ac:dyDescent="0.3">
      <c r="C3" s="15"/>
      <c r="D3" s="55" t="s">
        <v>78</v>
      </c>
      <c r="E3" s="55"/>
      <c r="F3" s="55"/>
      <c r="G3" s="55"/>
      <c r="H3" s="55"/>
      <c r="I3" s="55"/>
      <c r="J3" s="16"/>
    </row>
    <row r="4" spans="2:10" ht="36.450000000000003" customHeight="1" x14ac:dyDescent="0.3">
      <c r="C4" s="15"/>
      <c r="D4" s="55"/>
      <c r="E4" s="55"/>
      <c r="F4" s="55"/>
      <c r="G4" s="55"/>
      <c r="H4" s="55"/>
      <c r="I4" s="55"/>
      <c r="J4" s="16"/>
    </row>
    <row r="5" spans="2:10" ht="84" customHeight="1" x14ac:dyDescent="0.3">
      <c r="C5" s="15"/>
      <c r="D5" s="55"/>
      <c r="E5" s="55"/>
      <c r="F5" s="55"/>
      <c r="G5" s="55"/>
      <c r="H5" s="55"/>
      <c r="I5" s="55"/>
      <c r="J5" s="16"/>
    </row>
    <row r="6" spans="2:10" ht="73.95" customHeight="1" x14ac:dyDescent="0.3">
      <c r="C6" s="15"/>
      <c r="D6" s="55"/>
      <c r="E6" s="55"/>
      <c r="F6" s="55"/>
      <c r="G6" s="55"/>
      <c r="H6" s="55"/>
      <c r="I6" s="55"/>
      <c r="J6" s="16"/>
    </row>
    <row r="7" spans="2:10" ht="84" customHeight="1" x14ac:dyDescent="0.3">
      <c r="C7" s="15"/>
      <c r="D7" s="55"/>
      <c r="E7" s="55"/>
      <c r="F7" s="55"/>
      <c r="G7" s="55"/>
      <c r="H7" s="55"/>
      <c r="I7" s="55"/>
      <c r="J7" s="16"/>
    </row>
    <row r="8" spans="2:10" ht="36" customHeight="1" x14ac:dyDescent="0.3">
      <c r="C8" s="15"/>
      <c r="D8" s="17" t="s">
        <v>103</v>
      </c>
      <c r="E8" s="18"/>
      <c r="F8" s="18"/>
      <c r="G8" s="18"/>
      <c r="H8" s="18"/>
      <c r="I8" s="19"/>
      <c r="J8" s="16"/>
    </row>
    <row r="9" spans="2:10" ht="17.399999999999999" customHeight="1" thickBot="1" x14ac:dyDescent="0.35">
      <c r="C9" s="20"/>
      <c r="D9" s="21"/>
      <c r="E9" s="21"/>
      <c r="F9" s="21"/>
      <c r="G9" s="21"/>
      <c r="H9" s="21"/>
      <c r="I9" s="21"/>
      <c r="J9" s="22"/>
    </row>
    <row r="10" spans="2:10" ht="15" thickTop="1" x14ac:dyDescent="0.3"/>
    <row r="11" spans="2:10" x14ac:dyDescent="0.3">
      <c r="B11" s="23" t="s">
        <v>79</v>
      </c>
    </row>
    <row r="12" spans="2:10" x14ac:dyDescent="0.3">
      <c r="B12" s="6">
        <f>LEN(D12)</f>
        <v>60</v>
      </c>
      <c r="D12" s="1" t="s">
        <v>80</v>
      </c>
    </row>
    <row r="20" spans="14:19" ht="15" thickBot="1" x14ac:dyDescent="0.35"/>
    <row r="21" spans="14:19" ht="15.6" thickTop="1" thickBot="1" x14ac:dyDescent="0.35">
      <c r="N21" s="56" t="s">
        <v>81</v>
      </c>
      <c r="O21" s="57"/>
      <c r="P21" s="58"/>
    </row>
    <row r="22" spans="14:19" ht="15.6" thickTop="1" thickBot="1" x14ac:dyDescent="0.35">
      <c r="N22" s="59"/>
      <c r="O22" s="60"/>
      <c r="P22" s="61"/>
      <c r="Q22" s="24"/>
      <c r="R22" s="25"/>
      <c r="S22" s="25"/>
    </row>
    <row r="23" spans="14:19" ht="15.6" thickTop="1" thickBot="1" x14ac:dyDescent="0.35">
      <c r="N23" s="59"/>
      <c r="O23" s="60"/>
      <c r="P23" s="61"/>
      <c r="Q23" s="24"/>
      <c r="R23" s="25"/>
      <c r="S23" s="25"/>
    </row>
    <row r="24" spans="14:19" ht="15.6" thickTop="1" thickBot="1" x14ac:dyDescent="0.35">
      <c r="N24" s="59"/>
      <c r="O24" s="60"/>
      <c r="P24" s="61"/>
      <c r="Q24" s="24"/>
      <c r="R24" s="25"/>
      <c r="S24" s="25"/>
    </row>
    <row r="25" spans="14:19" ht="15.6" thickTop="1" thickBot="1" x14ac:dyDescent="0.35">
      <c r="N25" s="59"/>
      <c r="O25" s="60"/>
      <c r="P25" s="61"/>
      <c r="Q25" s="24"/>
      <c r="R25" s="25"/>
      <c r="S25" s="25"/>
    </row>
    <row r="26" spans="14:19" ht="15.6" thickTop="1" thickBot="1" x14ac:dyDescent="0.35">
      <c r="N26" s="59"/>
      <c r="O26" s="60"/>
      <c r="P26" s="61"/>
      <c r="Q26" s="24"/>
      <c r="R26" s="25"/>
      <c r="S26" s="25"/>
    </row>
    <row r="27" spans="14:19" ht="15.6" thickTop="1" thickBot="1" x14ac:dyDescent="0.35">
      <c r="N27" s="59"/>
      <c r="O27" s="60"/>
      <c r="P27" s="61"/>
      <c r="Q27" s="24"/>
      <c r="R27" s="25"/>
      <c r="S27" s="25"/>
    </row>
    <row r="28" spans="14:19" ht="15.6" thickTop="1" thickBot="1" x14ac:dyDescent="0.35">
      <c r="N28" s="59"/>
      <c r="O28" s="60"/>
      <c r="P28" s="61"/>
      <c r="Q28" s="24"/>
      <c r="R28" s="25"/>
      <c r="S28" s="25"/>
    </row>
    <row r="29" spans="14:19" ht="15.6" thickTop="1" thickBot="1" x14ac:dyDescent="0.35">
      <c r="N29" s="62"/>
      <c r="O29" s="63"/>
      <c r="P29" s="64"/>
    </row>
    <row r="30" spans="14:19" ht="15" thickTop="1" x14ac:dyDescent="0.3"/>
  </sheetData>
  <mergeCells count="2">
    <mergeCell ref="D3:I7"/>
    <mergeCell ref="N21:P29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B857A-73D7-4681-B45F-A4DA74F706D2}">
  <sheetPr>
    <tabColor rgb="FFFFFF00"/>
  </sheetPr>
  <dimension ref="C1:O13"/>
  <sheetViews>
    <sheetView showGridLines="0" workbookViewId="0">
      <selection activeCell="D3" sqref="D3:I7"/>
    </sheetView>
  </sheetViews>
  <sheetFormatPr defaultRowHeight="14.4" x14ac:dyDescent="0.3"/>
  <cols>
    <col min="3" max="3" width="6.33203125" customWidth="1"/>
    <col min="4" max="4" width="8" bestFit="1" customWidth="1"/>
    <col min="5" max="5" width="7.109375" customWidth="1"/>
    <col min="6" max="6" width="10.6640625" bestFit="1" customWidth="1"/>
    <col min="7" max="7" width="6.5546875" customWidth="1"/>
    <col min="9" max="9" width="11.6640625" customWidth="1"/>
    <col min="10" max="10" width="11.44140625" customWidth="1"/>
    <col min="11" max="11" width="6.33203125" customWidth="1"/>
  </cols>
  <sheetData>
    <row r="1" spans="3:15" ht="15" thickBot="1" x14ac:dyDescent="0.35"/>
    <row r="2" spans="3:15" ht="10.050000000000001" customHeight="1" thickTop="1" x14ac:dyDescent="0.3">
      <c r="C2" s="26"/>
      <c r="D2" s="27"/>
      <c r="E2" s="27"/>
      <c r="F2" s="27"/>
      <c r="G2" s="27"/>
      <c r="H2" s="27"/>
      <c r="I2" s="27"/>
      <c r="J2" s="27"/>
      <c r="K2" s="28"/>
    </row>
    <row r="3" spans="3:15" ht="29.85" customHeight="1" x14ac:dyDescent="0.3">
      <c r="C3" s="29" t="s">
        <v>82</v>
      </c>
      <c r="D3" s="30"/>
      <c r="E3" s="30"/>
      <c r="F3" s="30"/>
      <c r="G3" s="30"/>
      <c r="H3" s="30"/>
      <c r="I3" s="30"/>
      <c r="J3" s="30"/>
      <c r="K3" s="31"/>
    </row>
    <row r="4" spans="3:15" ht="31.2" x14ac:dyDescent="0.6">
      <c r="C4" s="32" t="str">
        <f ca="1">"Formula: "&amp;_xlfn.FORMULATEXT(I7)</f>
        <v>Formula: =SORT('C'!$F$7:$G$11,2)</v>
      </c>
      <c r="D4" s="33"/>
      <c r="E4" s="33"/>
      <c r="F4" s="33"/>
      <c r="G4" s="33"/>
      <c r="H4" s="33"/>
      <c r="I4" s="33"/>
      <c r="J4" s="33"/>
      <c r="K4" s="34"/>
    </row>
    <row r="5" spans="3:15" ht="63.75" customHeight="1" x14ac:dyDescent="0.3">
      <c r="C5" s="35"/>
      <c r="K5" s="36"/>
      <c r="O5">
        <v>44.5</v>
      </c>
    </row>
    <row r="6" spans="3:15" x14ac:dyDescent="0.3">
      <c r="C6" s="35"/>
      <c r="D6" s="37" t="s">
        <v>22</v>
      </c>
      <c r="E6" s="38" t="s">
        <v>83</v>
      </c>
      <c r="F6" s="38" t="s">
        <v>84</v>
      </c>
      <c r="G6" s="39" t="s">
        <v>85</v>
      </c>
      <c r="I6" s="40" t="s">
        <v>86</v>
      </c>
      <c r="J6" s="40" t="s">
        <v>87</v>
      </c>
      <c r="K6" s="36"/>
      <c r="O6">
        <v>24.3</v>
      </c>
    </row>
    <row r="7" spans="3:15" x14ac:dyDescent="0.3">
      <c r="C7" s="35"/>
      <c r="D7" s="41">
        <v>45749</v>
      </c>
      <c r="E7" s="42" t="s">
        <v>88</v>
      </c>
      <c r="F7" s="42" t="s">
        <v>89</v>
      </c>
      <c r="G7" s="43">
        <v>39.799999999999997</v>
      </c>
      <c r="H7" s="44" t="s">
        <v>90</v>
      </c>
      <c r="I7" s="45" t="str" cm="1">
        <f t="array" ref="I7:J11">_xlfn._xlws.SORT('C'!$F$7:$G$11,2)</f>
        <v>Speed Racer</v>
      </c>
      <c r="J7" s="45">
        <v>39.799999999999997</v>
      </c>
      <c r="K7" s="36"/>
      <c r="O7">
        <f>O5-O6</f>
        <v>20.2</v>
      </c>
    </row>
    <row r="8" spans="3:15" x14ac:dyDescent="0.3">
      <c r="C8" s="35"/>
      <c r="D8" s="46">
        <v>45749</v>
      </c>
      <c r="E8" s="47" t="s">
        <v>88</v>
      </c>
      <c r="F8" s="47" t="s">
        <v>91</v>
      </c>
      <c r="G8" s="48">
        <v>45.2</v>
      </c>
      <c r="I8" s="45" t="str">
        <v>Lightning</v>
      </c>
      <c r="J8" s="45">
        <v>41.2</v>
      </c>
      <c r="K8" s="36"/>
      <c r="O8">
        <v>43.5</v>
      </c>
    </row>
    <row r="9" spans="3:15" x14ac:dyDescent="0.3">
      <c r="C9" s="35"/>
      <c r="D9" s="41">
        <v>45753</v>
      </c>
      <c r="E9" s="42" t="s">
        <v>92</v>
      </c>
      <c r="F9" s="42" t="s">
        <v>93</v>
      </c>
      <c r="G9" s="43">
        <v>41.7</v>
      </c>
      <c r="I9" s="45" t="str">
        <v>Cooker Fast</v>
      </c>
      <c r="J9" s="45">
        <v>41.7</v>
      </c>
      <c r="K9" s="36"/>
      <c r="O9">
        <f>O8+O7</f>
        <v>63.7</v>
      </c>
    </row>
    <row r="10" spans="3:15" x14ac:dyDescent="0.3">
      <c r="C10" s="35"/>
      <c r="D10" s="46">
        <v>45754</v>
      </c>
      <c r="E10" s="47" t="s">
        <v>94</v>
      </c>
      <c r="F10" s="47" t="s">
        <v>95</v>
      </c>
      <c r="G10" s="48">
        <v>43.9</v>
      </c>
      <c r="I10" s="45" t="str">
        <v>She Devil</v>
      </c>
      <c r="J10" s="45">
        <v>43.9</v>
      </c>
      <c r="K10" s="36"/>
    </row>
    <row r="11" spans="3:15" x14ac:dyDescent="0.3">
      <c r="C11" s="35"/>
      <c r="D11" s="49">
        <v>45754</v>
      </c>
      <c r="E11" s="50" t="s">
        <v>94</v>
      </c>
      <c r="F11" s="50" t="s">
        <v>96</v>
      </c>
      <c r="G11" s="51">
        <v>41.2</v>
      </c>
      <c r="I11" s="45" t="str">
        <v>Fast Flynn</v>
      </c>
      <c r="J11" s="45">
        <v>45.2</v>
      </c>
      <c r="K11" s="36"/>
    </row>
    <row r="12" spans="3:15" ht="15" thickBot="1" x14ac:dyDescent="0.35">
      <c r="C12" s="52"/>
      <c r="D12" s="53"/>
      <c r="E12" s="53"/>
      <c r="F12" s="53"/>
      <c r="G12" s="53"/>
      <c r="H12" s="53"/>
      <c r="I12" s="53"/>
      <c r="J12" s="53"/>
      <c r="K12" s="54"/>
    </row>
    <row r="13" spans="3:15" ht="15" thickTop="1" x14ac:dyDescent="0.3"/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9CFED-7D95-486F-B974-1FF503590B42}">
  <sheetPr>
    <tabColor rgb="FF0000FF"/>
  </sheetPr>
  <dimension ref="A1:AB46"/>
  <sheetViews>
    <sheetView tabSelected="1" zoomScale="70" zoomScaleNormal="70" workbookViewId="0">
      <selection activeCell="Q9" sqref="Q9"/>
    </sheetView>
  </sheetViews>
  <sheetFormatPr defaultRowHeight="14.4" x14ac:dyDescent="0.3"/>
  <cols>
    <col min="1" max="1" width="1.88671875" customWidth="1"/>
    <col min="2" max="2" width="12.109375" customWidth="1"/>
    <col min="3" max="3" width="10.6640625" bestFit="1" customWidth="1"/>
    <col min="4" max="4" width="9.5546875" customWidth="1"/>
    <col min="5" max="5" width="11.109375" customWidth="1"/>
    <col min="6" max="6" width="10" customWidth="1"/>
    <col min="7" max="9" width="6.88671875" customWidth="1"/>
    <col min="10" max="11" width="3.5546875" customWidth="1"/>
    <col min="12" max="12" width="15.5546875" customWidth="1"/>
    <col min="13" max="13" width="13.6640625" customWidth="1"/>
    <col min="14" max="14" width="11.5546875" customWidth="1"/>
    <col min="15" max="15" width="14.109375" customWidth="1"/>
    <col min="16" max="16" width="1.88671875" customWidth="1"/>
    <col min="17" max="17" width="17.109375" customWidth="1"/>
    <col min="18" max="18" width="1.88671875" customWidth="1"/>
    <col min="21" max="21" width="14.21875" customWidth="1"/>
    <col min="22" max="22" width="18.6640625" customWidth="1"/>
  </cols>
  <sheetData>
    <row r="1" spans="1:22" x14ac:dyDescent="0.3">
      <c r="A1" t="s">
        <v>77</v>
      </c>
    </row>
    <row r="2" spans="1:22" x14ac:dyDescent="0.3">
      <c r="B2" s="2" t="s">
        <v>3</v>
      </c>
      <c r="L2" s="1" t="s">
        <v>1</v>
      </c>
    </row>
    <row r="3" spans="1:22" x14ac:dyDescent="0.3">
      <c r="B3" s="2" t="s">
        <v>5</v>
      </c>
    </row>
    <row r="4" spans="1:22" x14ac:dyDescent="0.3">
      <c r="B4" s="2" t="s">
        <v>9</v>
      </c>
      <c r="L4" s="1" t="s">
        <v>6</v>
      </c>
      <c r="M4" t="s">
        <v>7</v>
      </c>
    </row>
    <row r="5" spans="1:22" x14ac:dyDescent="0.3">
      <c r="B5" s="2" t="s">
        <v>13</v>
      </c>
      <c r="L5" t="s">
        <v>10</v>
      </c>
      <c r="M5" s="1" t="s">
        <v>11</v>
      </c>
    </row>
    <row r="6" spans="1:22" x14ac:dyDescent="0.3">
      <c r="B6" s="2" t="s">
        <v>17</v>
      </c>
      <c r="J6" t="s">
        <v>76</v>
      </c>
      <c r="L6" t="s">
        <v>14</v>
      </c>
      <c r="M6" t="s">
        <v>15</v>
      </c>
      <c r="V6" s="11" t="s">
        <v>75</v>
      </c>
    </row>
    <row r="8" spans="1:22" x14ac:dyDescent="0.3">
      <c r="B8" s="1" t="s">
        <v>0</v>
      </c>
      <c r="L8" s="3" t="s">
        <v>18</v>
      </c>
      <c r="M8" s="4">
        <v>1000000</v>
      </c>
      <c r="Q8" s="3" t="s">
        <v>19</v>
      </c>
      <c r="V8" s="3" t="s">
        <v>19</v>
      </c>
    </row>
    <row r="9" spans="1:22" x14ac:dyDescent="0.3">
      <c r="B9" t="s">
        <v>2</v>
      </c>
      <c r="L9" s="3" t="s">
        <v>21</v>
      </c>
      <c r="M9" s="5">
        <v>4</v>
      </c>
      <c r="Q9" s="6"/>
      <c r="V9" s="6" t="str" cm="1">
        <f t="array" ref="V9:V12">_xlfn._xlws.FILTER(N12:N17,(L12:L17&gt;M8)+(M12:M17&gt;=M9),"None")</f>
        <v>SW</v>
      </c>
    </row>
    <row r="10" spans="1:22" x14ac:dyDescent="0.3">
      <c r="B10" t="s">
        <v>4</v>
      </c>
      <c r="Q10" s="6"/>
      <c r="V10" s="6" t="str">
        <v>QFC</v>
      </c>
    </row>
    <row r="11" spans="1:22" x14ac:dyDescent="0.3">
      <c r="B11" t="s">
        <v>8</v>
      </c>
      <c r="L11" s="3" t="s">
        <v>27</v>
      </c>
      <c r="M11" s="3" t="s">
        <v>28</v>
      </c>
      <c r="N11" s="3" t="s">
        <v>19</v>
      </c>
      <c r="Q11" s="6"/>
      <c r="V11" s="6" t="str">
        <v>FM</v>
      </c>
    </row>
    <row r="12" spans="1:22" x14ac:dyDescent="0.3">
      <c r="B12" t="s">
        <v>12</v>
      </c>
      <c r="L12" s="4">
        <v>1250000</v>
      </c>
      <c r="M12" s="5">
        <v>3.6</v>
      </c>
      <c r="N12" s="5" t="s">
        <v>32</v>
      </c>
      <c r="Q12" s="6"/>
      <c r="V12" s="6" t="str">
        <v>L</v>
      </c>
    </row>
    <row r="13" spans="1:22" x14ac:dyDescent="0.3">
      <c r="B13" t="s">
        <v>16</v>
      </c>
      <c r="L13" s="4">
        <v>955500</v>
      </c>
      <c r="M13" s="5">
        <v>3.7</v>
      </c>
      <c r="N13" s="5" t="s">
        <v>35</v>
      </c>
      <c r="Q13" s="6"/>
      <c r="V13" s="6"/>
    </row>
    <row r="14" spans="1:22" x14ac:dyDescent="0.3">
      <c r="L14" s="4">
        <v>1000000</v>
      </c>
      <c r="M14" s="5">
        <v>4</v>
      </c>
      <c r="N14" s="5" t="s">
        <v>38</v>
      </c>
      <c r="Q14" s="6"/>
      <c r="V14" s="6"/>
    </row>
    <row r="15" spans="1:22" x14ac:dyDescent="0.3">
      <c r="B15" s="1" t="s">
        <v>20</v>
      </c>
      <c r="L15" s="4">
        <v>2100500</v>
      </c>
      <c r="M15" s="5">
        <v>2</v>
      </c>
      <c r="N15" s="5" t="s">
        <v>41</v>
      </c>
    </row>
    <row r="16" spans="1:22" x14ac:dyDescent="0.3">
      <c r="L16" s="4">
        <v>550750</v>
      </c>
      <c r="M16" s="5">
        <v>1.6</v>
      </c>
      <c r="N16" s="5" t="s">
        <v>43</v>
      </c>
      <c r="Q16" t="str" cm="1">
        <f t="array" aca="1" ref="Q16" ca="1">ShowFormulas(Q9)</f>
        <v/>
      </c>
      <c r="V16" t="str" cm="1">
        <f t="array" aca="1" ref="V16" ca="1">ShowFormulas(V9)</f>
        <v>V9: =FILTER(N12:N17,(L12:L17&gt;M8)+(M12:M17&gt;=M9),"None")</v>
      </c>
    </row>
    <row r="17" spans="2:28" x14ac:dyDescent="0.3">
      <c r="B17" s="1" t="s">
        <v>22</v>
      </c>
      <c r="C17" s="1" t="s">
        <v>23</v>
      </c>
      <c r="D17" s="1" t="s">
        <v>24</v>
      </c>
      <c r="E17" s="1" t="s">
        <v>25</v>
      </c>
      <c r="F17" s="1" t="s">
        <v>26</v>
      </c>
      <c r="L17" s="4">
        <v>2500000</v>
      </c>
      <c r="M17" s="5">
        <v>2.9</v>
      </c>
      <c r="N17" s="5" t="s">
        <v>45</v>
      </c>
    </row>
    <row r="18" spans="2:28" x14ac:dyDescent="0.3">
      <c r="B18" s="7">
        <v>44009</v>
      </c>
      <c r="C18" t="s">
        <v>29</v>
      </c>
      <c r="D18">
        <v>352</v>
      </c>
      <c r="E18" t="s">
        <v>30</v>
      </c>
      <c r="F18" t="s">
        <v>31</v>
      </c>
    </row>
    <row r="19" spans="2:28" x14ac:dyDescent="0.3">
      <c r="B19" s="7">
        <v>44060</v>
      </c>
      <c r="C19" t="s">
        <v>33</v>
      </c>
      <c r="D19">
        <v>302.58999999999997</v>
      </c>
      <c r="E19" t="s">
        <v>30</v>
      </c>
      <c r="F19" t="s">
        <v>34</v>
      </c>
      <c r="L19" s="1" t="s">
        <v>46</v>
      </c>
      <c r="M19" t="s">
        <v>47</v>
      </c>
    </row>
    <row r="20" spans="2:28" x14ac:dyDescent="0.3">
      <c r="B20" s="7">
        <v>44231</v>
      </c>
      <c r="C20" t="s">
        <v>36</v>
      </c>
      <c r="D20">
        <v>161.85</v>
      </c>
      <c r="E20" t="s">
        <v>30</v>
      </c>
      <c r="F20" t="s">
        <v>37</v>
      </c>
      <c r="M20" t="s">
        <v>49</v>
      </c>
    </row>
    <row r="21" spans="2:28" x14ac:dyDescent="0.3">
      <c r="B21" s="7">
        <v>44487</v>
      </c>
      <c r="C21" t="s">
        <v>33</v>
      </c>
      <c r="D21">
        <v>228.23</v>
      </c>
      <c r="E21" t="s">
        <v>39</v>
      </c>
      <c r="F21" t="s">
        <v>40</v>
      </c>
    </row>
    <row r="22" spans="2:28" x14ac:dyDescent="0.3">
      <c r="B22" s="7">
        <v>44298</v>
      </c>
      <c r="C22" t="s">
        <v>42</v>
      </c>
      <c r="D22">
        <v>390.62</v>
      </c>
      <c r="E22" t="s">
        <v>39</v>
      </c>
      <c r="F22" t="s">
        <v>34</v>
      </c>
      <c r="L22" s="3" t="s">
        <v>51</v>
      </c>
      <c r="M22" s="3" t="s">
        <v>19</v>
      </c>
      <c r="N22" s="3" t="s">
        <v>52</v>
      </c>
      <c r="O22" s="3" t="s">
        <v>53</v>
      </c>
      <c r="Q22" s="3" t="s">
        <v>51</v>
      </c>
      <c r="V22" s="3" t="s">
        <v>51</v>
      </c>
    </row>
    <row r="23" spans="2:28" x14ac:dyDescent="0.3">
      <c r="B23" s="8">
        <v>44387</v>
      </c>
      <c r="C23" s="9" t="s">
        <v>33</v>
      </c>
      <c r="D23" s="9">
        <v>1352.41</v>
      </c>
      <c r="E23" s="9" t="s">
        <v>44</v>
      </c>
      <c r="F23" s="9" t="s">
        <v>40</v>
      </c>
      <c r="L23" s="5" t="s">
        <v>54</v>
      </c>
      <c r="M23" s="5" t="s">
        <v>55</v>
      </c>
      <c r="N23" s="5" t="s">
        <v>56</v>
      </c>
      <c r="O23" s="10">
        <v>19</v>
      </c>
      <c r="Q23" s="5" t="s">
        <v>62</v>
      </c>
      <c r="V23" s="5" t="s">
        <v>62</v>
      </c>
      <c r="AB23" s="1" t="s">
        <v>51</v>
      </c>
    </row>
    <row r="24" spans="2:28" x14ac:dyDescent="0.3">
      <c r="B24" s="7">
        <v>43969</v>
      </c>
      <c r="C24" t="s">
        <v>42</v>
      </c>
      <c r="D24">
        <v>464.43</v>
      </c>
      <c r="E24" t="s">
        <v>44</v>
      </c>
      <c r="F24" t="s">
        <v>37</v>
      </c>
      <c r="L24" s="5" t="s">
        <v>44</v>
      </c>
      <c r="M24" s="5" t="s">
        <v>58</v>
      </c>
      <c r="N24" s="5" t="s">
        <v>59</v>
      </c>
      <c r="O24" s="10">
        <v>11</v>
      </c>
      <c r="AB24" t="str" cm="1">
        <f t="array" ref="AB24:AB27">_xlfn.UNIQUE(_xlfn._xlws.SORT(L23:L33))</f>
        <v>Chantel</v>
      </c>
    </row>
    <row r="25" spans="2:28" x14ac:dyDescent="0.3">
      <c r="B25" s="7">
        <v>44098</v>
      </c>
      <c r="C25" t="s">
        <v>42</v>
      </c>
      <c r="D25">
        <v>407.91</v>
      </c>
      <c r="E25" t="s">
        <v>44</v>
      </c>
      <c r="F25" t="s">
        <v>40</v>
      </c>
      <c r="L25" s="5" t="s">
        <v>44</v>
      </c>
      <c r="M25" s="5" t="s">
        <v>60</v>
      </c>
      <c r="N25" s="5" t="s">
        <v>61</v>
      </c>
      <c r="O25" s="10">
        <v>18</v>
      </c>
      <c r="Q25" s="3" t="s">
        <v>19</v>
      </c>
      <c r="V25" s="3" t="s">
        <v>19</v>
      </c>
      <c r="AB25" t="str">
        <v>Frank</v>
      </c>
    </row>
    <row r="26" spans="2:28" x14ac:dyDescent="0.3">
      <c r="B26" s="7">
        <v>44525</v>
      </c>
      <c r="C26" t="s">
        <v>33</v>
      </c>
      <c r="D26">
        <v>321.89999999999998</v>
      </c>
      <c r="E26" t="s">
        <v>30</v>
      </c>
      <c r="F26" t="s">
        <v>48</v>
      </c>
      <c r="L26" s="5" t="s">
        <v>62</v>
      </c>
      <c r="M26" s="5" t="s">
        <v>63</v>
      </c>
      <c r="N26" s="5" t="s">
        <v>64</v>
      </c>
      <c r="O26" s="10">
        <v>18</v>
      </c>
      <c r="Q26" s="6"/>
      <c r="S26" t="str" cm="1">
        <f t="array" aca="1" ref="S26" ca="1">ShowFormulas(Q26)</f>
        <v/>
      </c>
      <c r="V26" s="6" t="str" cm="1">
        <f t="array" ref="V26:V27">_xlfn._xlws.FILTER(M23:M33,L23:L33=Q23)</f>
        <v>Apple</v>
      </c>
      <c r="AB26" t="str">
        <v>Lin</v>
      </c>
    </row>
    <row r="27" spans="2:28" x14ac:dyDescent="0.3">
      <c r="B27" s="7">
        <v>44454</v>
      </c>
      <c r="C27" t="s">
        <v>33</v>
      </c>
      <c r="D27">
        <v>159.28</v>
      </c>
      <c r="E27" t="s">
        <v>44</v>
      </c>
      <c r="F27" t="s">
        <v>37</v>
      </c>
      <c r="L27" s="5" t="s">
        <v>66</v>
      </c>
      <c r="M27" s="5" t="s">
        <v>67</v>
      </c>
      <c r="N27" s="5" t="s">
        <v>56</v>
      </c>
      <c r="O27" s="10">
        <v>22</v>
      </c>
      <c r="Q27" s="6"/>
      <c r="V27" s="6" t="str">
        <v>Straight Talk</v>
      </c>
      <c r="AB27" t="str">
        <v>Sioux</v>
      </c>
    </row>
    <row r="28" spans="2:28" x14ac:dyDescent="0.3">
      <c r="B28" s="7">
        <v>44507</v>
      </c>
      <c r="C28" t="s">
        <v>29</v>
      </c>
      <c r="D28">
        <v>1413.34</v>
      </c>
      <c r="E28" t="s">
        <v>44</v>
      </c>
      <c r="F28" t="s">
        <v>50</v>
      </c>
      <c r="L28" s="5" t="s">
        <v>66</v>
      </c>
      <c r="M28" s="5" t="s">
        <v>68</v>
      </c>
      <c r="N28" s="5" t="s">
        <v>56</v>
      </c>
      <c r="O28" s="10">
        <v>4</v>
      </c>
      <c r="Q28" s="6"/>
      <c r="V28" s="6"/>
    </row>
    <row r="29" spans="2:28" x14ac:dyDescent="0.3">
      <c r="B29" s="7">
        <v>44451</v>
      </c>
      <c r="C29" t="s">
        <v>33</v>
      </c>
      <c r="D29">
        <v>379.22</v>
      </c>
      <c r="E29" t="s">
        <v>39</v>
      </c>
      <c r="F29" t="s">
        <v>34</v>
      </c>
      <c r="L29" s="5" t="s">
        <v>54</v>
      </c>
      <c r="M29" s="5" t="s">
        <v>69</v>
      </c>
      <c r="N29" s="5" t="s">
        <v>64</v>
      </c>
      <c r="O29" s="10">
        <v>23</v>
      </c>
      <c r="Q29" s="6"/>
      <c r="V29" s="6"/>
    </row>
    <row r="30" spans="2:28" x14ac:dyDescent="0.3">
      <c r="B30" s="7">
        <v>44211</v>
      </c>
      <c r="C30" t="s">
        <v>57</v>
      </c>
      <c r="D30">
        <v>473.77</v>
      </c>
      <c r="E30" t="s">
        <v>30</v>
      </c>
      <c r="F30" t="s">
        <v>34</v>
      </c>
      <c r="L30" s="5" t="s">
        <v>54</v>
      </c>
      <c r="M30" s="5" t="s">
        <v>70</v>
      </c>
      <c r="N30" s="5" t="s">
        <v>59</v>
      </c>
      <c r="O30" s="10">
        <v>20</v>
      </c>
      <c r="U30" t="str" cm="1">
        <f t="array" ref="U30">IF(ROWS(U$23:U30)&gt;COUNTIFS($L$23:$L$33,$Q$23),"",INDEX($M$23:$M$33,_xlfn.AGGREGATE(15,6,(ROW($M$23:$M$33)-ROW($M$22))/($L$23:$L$33=$Q$23),ROWS(U$23:U30))))</f>
        <v/>
      </c>
    </row>
    <row r="31" spans="2:28" x14ac:dyDescent="0.3">
      <c r="B31" s="7">
        <v>44228</v>
      </c>
      <c r="C31" t="s">
        <v>57</v>
      </c>
      <c r="D31">
        <v>345.92</v>
      </c>
      <c r="E31" t="s">
        <v>30</v>
      </c>
      <c r="F31" t="s">
        <v>31</v>
      </c>
      <c r="L31" s="5" t="s">
        <v>62</v>
      </c>
      <c r="M31" s="5" t="s">
        <v>72</v>
      </c>
      <c r="N31" s="5" t="s">
        <v>64</v>
      </c>
      <c r="O31" s="10">
        <v>20</v>
      </c>
      <c r="Q31" s="3" t="s">
        <v>19</v>
      </c>
      <c r="U31" t="str" cm="1">
        <f t="array" ref="U31">IF(ROWS(U$23:U31)&gt;COUNTIFS($L$23:$L$33,$Q$23),"",INDEX($M$23:$M$33,_xlfn.AGGREGATE(15,6,(ROW($M$23:$M$33)-ROW($M$22))/($L$23:$L$33=$Q$23),ROWS(U$23:U31))))</f>
        <v/>
      </c>
      <c r="V31" t="str" cm="1">
        <f t="array" aca="1" ref="V31" ca="1">ShowFormulas(V26)</f>
        <v>V26: =FILTER(M23:M33,L23:L33=Q23)</v>
      </c>
    </row>
    <row r="32" spans="2:28" x14ac:dyDescent="0.3">
      <c r="B32" s="7">
        <v>44411</v>
      </c>
      <c r="C32" t="s">
        <v>36</v>
      </c>
      <c r="D32">
        <v>497.49</v>
      </c>
      <c r="E32" t="s">
        <v>44</v>
      </c>
      <c r="F32" t="s">
        <v>40</v>
      </c>
      <c r="L32" s="5" t="s">
        <v>44</v>
      </c>
      <c r="M32" s="5" t="s">
        <v>73</v>
      </c>
      <c r="N32" s="5" t="s">
        <v>59</v>
      </c>
      <c r="O32" s="10">
        <v>8</v>
      </c>
      <c r="Q32" s="6" t="str" cm="1">
        <f t="array" ref="Q32">IF(ROWS(Q$32:Q32)&gt;COUNTIFS($L$23:$L$33,$Q$23),"",INDEX($M$23:$M$33,_xlfn.AGGREGATE(15,6,(ROW($M$23:$M$33)-ROW($M$22))/($L$23:$L$33=$Q$23),ROWS(Q$32:Q32))))</f>
        <v>Apple</v>
      </c>
      <c r="S32" s="65" t="str">
        <f t="shared" ref="S32" ca="1" si="0">_xlfn.IFNA("Formula Before MS 365 in "&amp;ADDRESS(ROW(Q32),COLUMN(Q32),4)&amp;": "&amp;_xlfn.FORMULATEXT(Q32),"")</f>
        <v>Formula Before MS 365 in Q32: =IF(ROWS(Q$32:Q32)&gt;COUNTIFS($L$23:$L$33,$Q$23),"",INDEX($M$23:$M$33,AGGREGATE(15,6,(ROW($M$23:$M$33)-ROW($M$22))/($L$23:$L$33=$Q$23),ROWS(Q$32:Q32))))</v>
      </c>
      <c r="T32" s="65"/>
      <c r="U32" s="65"/>
    </row>
    <row r="33" spans="2:21" x14ac:dyDescent="0.3">
      <c r="B33" s="7">
        <v>44155</v>
      </c>
      <c r="C33" t="s">
        <v>65</v>
      </c>
      <c r="D33">
        <v>467.31</v>
      </c>
      <c r="E33" t="s">
        <v>39</v>
      </c>
      <c r="F33" t="s">
        <v>34</v>
      </c>
      <c r="L33" s="5" t="s">
        <v>44</v>
      </c>
      <c r="M33" s="5" t="s">
        <v>74</v>
      </c>
      <c r="N33" s="5" t="s">
        <v>61</v>
      </c>
      <c r="O33" s="10">
        <v>24</v>
      </c>
      <c r="Q33" s="6" t="str" cm="1">
        <f t="array" ref="Q33">IF(ROWS(Q$32:Q33)&gt;COUNTIFS($L$23:$L$33,$Q$23),"",INDEX($M$23:$M$33,_xlfn.AGGREGATE(15,6,(ROW($M$23:$M$33)-ROW($M$22))/($L$23:$L$33=$Q$23),ROWS(Q$32:Q33))))</f>
        <v>Straight Talk</v>
      </c>
      <c r="S33" s="65"/>
      <c r="T33" s="65"/>
      <c r="U33" s="65"/>
    </row>
    <row r="34" spans="2:21" x14ac:dyDescent="0.3">
      <c r="B34" s="7">
        <v>44175</v>
      </c>
      <c r="C34" t="s">
        <v>29</v>
      </c>
      <c r="D34">
        <v>761.01</v>
      </c>
      <c r="E34" t="s">
        <v>30</v>
      </c>
      <c r="F34" t="s">
        <v>48</v>
      </c>
      <c r="Q34" s="6" t="str" cm="1">
        <f t="array" ref="Q34">IF(ROWS(Q$32:Q34)&gt;COUNTIFS($L$23:$L$33,$Q$23),"",INDEX($M$23:$M$33,_xlfn.AGGREGATE(15,6,(ROW($M$23:$M$33)-ROW($M$22))/($L$23:$L$33=$Q$23),ROWS(Q$32:Q34))))</f>
        <v/>
      </c>
      <c r="S34" s="65"/>
      <c r="T34" s="65"/>
      <c r="U34" s="65"/>
    </row>
    <row r="35" spans="2:21" x14ac:dyDescent="0.3">
      <c r="B35" s="7">
        <v>44065</v>
      </c>
      <c r="C35" t="s">
        <v>36</v>
      </c>
      <c r="D35">
        <v>393.04</v>
      </c>
      <c r="E35" t="s">
        <v>30</v>
      </c>
      <c r="F35" t="s">
        <v>31</v>
      </c>
      <c r="Q35" s="6" t="str" cm="1">
        <f t="array" ref="Q35">IF(ROWS(Q$32:Q35)&gt;COUNTIFS($L$23:$L$33,$Q$23),"",INDEX($M$23:$M$33,_xlfn.AGGREGATE(15,6,(ROW($M$23:$M$33)-ROW($M$22))/($L$23:$L$33=$Q$23),ROWS(Q$32:Q35))))</f>
        <v/>
      </c>
      <c r="S35" s="65"/>
      <c r="T35" s="65"/>
      <c r="U35" s="65"/>
    </row>
    <row r="36" spans="2:21" x14ac:dyDescent="0.3">
      <c r="B36" s="7">
        <v>44525</v>
      </c>
      <c r="C36" t="s">
        <v>29</v>
      </c>
      <c r="D36">
        <v>127.24</v>
      </c>
      <c r="E36" t="s">
        <v>30</v>
      </c>
      <c r="F36" t="s">
        <v>40</v>
      </c>
      <c r="S36" s="65"/>
      <c r="T36" s="65"/>
      <c r="U36" s="65"/>
    </row>
    <row r="37" spans="2:21" x14ac:dyDescent="0.3">
      <c r="B37" s="7">
        <v>44391</v>
      </c>
      <c r="C37" t="s">
        <v>29</v>
      </c>
      <c r="D37">
        <v>465.01</v>
      </c>
      <c r="E37" t="s">
        <v>71</v>
      </c>
      <c r="F37" t="s">
        <v>37</v>
      </c>
    </row>
    <row r="38" spans="2:21" x14ac:dyDescent="0.3">
      <c r="B38" s="7">
        <v>44308</v>
      </c>
      <c r="C38" t="s">
        <v>36</v>
      </c>
      <c r="D38">
        <v>145.93</v>
      </c>
      <c r="E38" t="s">
        <v>54</v>
      </c>
      <c r="F38" t="s">
        <v>40</v>
      </c>
    </row>
    <row r="39" spans="2:21" x14ac:dyDescent="0.3">
      <c r="B39" s="7">
        <v>44277</v>
      </c>
      <c r="C39" t="s">
        <v>65</v>
      </c>
      <c r="D39">
        <v>367.31</v>
      </c>
      <c r="E39" t="s">
        <v>39</v>
      </c>
      <c r="F39" t="s">
        <v>40</v>
      </c>
    </row>
    <row r="40" spans="2:21" x14ac:dyDescent="0.3">
      <c r="B40" s="7">
        <v>44211</v>
      </c>
      <c r="C40" t="s">
        <v>36</v>
      </c>
      <c r="D40">
        <v>316.73</v>
      </c>
      <c r="E40" t="s">
        <v>54</v>
      </c>
      <c r="F40" t="s">
        <v>50</v>
      </c>
    </row>
    <row r="41" spans="2:21" x14ac:dyDescent="0.3">
      <c r="B41" s="7">
        <v>44235</v>
      </c>
      <c r="C41" t="s">
        <v>57</v>
      </c>
      <c r="D41">
        <v>491.44</v>
      </c>
      <c r="E41" t="s">
        <v>54</v>
      </c>
      <c r="F41" t="s">
        <v>40</v>
      </c>
    </row>
    <row r="42" spans="2:21" x14ac:dyDescent="0.3">
      <c r="B42" s="7">
        <v>44124</v>
      </c>
      <c r="C42" t="s">
        <v>29</v>
      </c>
      <c r="D42">
        <v>424.32</v>
      </c>
      <c r="E42" t="s">
        <v>44</v>
      </c>
      <c r="F42" t="s">
        <v>40</v>
      </c>
    </row>
    <row r="43" spans="2:21" x14ac:dyDescent="0.3">
      <c r="B43" s="7">
        <v>44315</v>
      </c>
      <c r="C43" t="s">
        <v>29</v>
      </c>
      <c r="D43">
        <v>470.67</v>
      </c>
      <c r="E43" t="s">
        <v>30</v>
      </c>
      <c r="F43" t="s">
        <v>40</v>
      </c>
    </row>
    <row r="44" spans="2:21" x14ac:dyDescent="0.3">
      <c r="B44" s="7">
        <v>44012</v>
      </c>
      <c r="C44" t="s">
        <v>36</v>
      </c>
      <c r="D44">
        <v>453.92</v>
      </c>
      <c r="E44" t="s">
        <v>39</v>
      </c>
      <c r="F44" t="s">
        <v>37</v>
      </c>
    </row>
    <row r="45" spans="2:21" x14ac:dyDescent="0.3">
      <c r="B45" s="7">
        <v>44249</v>
      </c>
      <c r="C45" t="s">
        <v>36</v>
      </c>
      <c r="D45">
        <v>412.46</v>
      </c>
      <c r="E45" t="s">
        <v>54</v>
      </c>
      <c r="F45" t="s">
        <v>31</v>
      </c>
    </row>
    <row r="46" spans="2:21" x14ac:dyDescent="0.3">
      <c r="B46" s="7">
        <v>44485</v>
      </c>
      <c r="C46" t="s">
        <v>36</v>
      </c>
      <c r="D46">
        <v>446.14</v>
      </c>
      <c r="E46" t="s">
        <v>54</v>
      </c>
      <c r="F46" t="s">
        <v>40</v>
      </c>
    </row>
  </sheetData>
  <mergeCells count="1">
    <mergeCell ref="S32:U36"/>
  </mergeCells>
  <dataValidations disablePrompts="1" count="1">
    <dataValidation type="list" allowBlank="1" showInputMessage="1" showErrorMessage="1" sqref="Q23 V23" xr:uid="{722667CE-0CD4-43D6-A11B-8D778A992A8B}">
      <formula1>_xlfn.ANCHORARRAY($AB$24)</formula1>
    </dataValidation>
  </dataValidations>
  <printOptions headings="1"/>
  <pageMargins left="0.3" right="0.3" top="0.5" bottom="0.6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 F</vt:lpstr>
      <vt:lpstr>EB(10-2)</vt:lpstr>
      <vt:lpstr>C</vt:lpstr>
      <vt:lpstr>EB10-FILTER</vt:lpstr>
      <vt:lpstr>'EB10-FILTER'!Print_Area</vt:lpstr>
    </vt:vector>
  </TitlesOfParts>
  <Company>Highline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Girvin, Michael</dc:creator>
  <cp:lastModifiedBy>Girvin, Michael</cp:lastModifiedBy>
  <dcterms:created xsi:type="dcterms:W3CDTF">2025-04-01T18:27:35Z</dcterms:created>
  <dcterms:modified xsi:type="dcterms:W3CDTF">2025-04-04T19:32:45Z</dcterms:modified>
</cp:coreProperties>
</file>