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girvin\Desktop\EMT\EMT\1887-1890\EMT1888-1889\"/>
    </mc:Choice>
  </mc:AlternateContent>
  <xr:revisionPtr revIDLastSave="0" documentId="13_ncr:1_{4CA269E3-6A35-4184-8514-D511C17E8EA3}" xr6:coauthVersionLast="47" xr6:coauthVersionMax="47" xr10:uidLastSave="{00000000-0000-0000-0000-000000000000}"/>
  <bookViews>
    <workbookView xWindow="-108" yWindow="-108" windowWidth="23256" windowHeight="12576" firstSheet="3" activeTab="3" xr2:uid="{D10850C2-3B49-4770-8A0B-A4A1FEE613F5}"/>
  </bookViews>
  <sheets>
    <sheet name="1888 (C)" sheetId="5" state="hidden" r:id="rId1"/>
    <sheet name="1888C" sheetId="4" state="hidden" r:id="rId2"/>
    <sheet name="ew" sheetId="1" state="hidden" r:id="rId3"/>
    <sheet name="1888" sheetId="2" r:id="rId4"/>
    <sheet name="1889" sheetId="3" state="hidden" r:id="rId5"/>
  </sheets>
  <definedNames>
    <definedName name="_xlpm.currTbl" hidden="1">#NAME?</definedName>
    <definedName name="_xlpm.rng" hidden="1">#NAME?</definedName>
    <definedName name="_xlpm.row" hidden="1">#NAME?</definedName>
    <definedName name="_xlpm.start" hidden="1">#NAME?</definedName>
    <definedName name="UnPivot" comment="This function will unPivot a cross tabulated table.">_xlfn.LAMBDA(_xlpm.RowCriteria,_xlpm.ColumnCriteria,_xlpm.Values, _xlfn.LET( _xlpm.r,_xlpm.RowCriteria,_xlpm.c,_xlpm.ColumnCriteria,_xlpm.v,_xlpm.Values, _xlpm.i,_xlfn.IFS(_xlpm.v&lt;&gt;"",1), _xlpm.rr,_xlfn.CHOOSEROWS(_xlpm.r,_xlfn.TOCOL(_xlpm.i*_xlfn.SEQUENCE(ROWS(_xlpm.v)),2)), _xlpm.cc,_xlfn.CHOOSEROWS(TRANSPOSE(_xlpm.c),_xlfn.TOCOL(_xlpm.i*_xlfn.SEQUENCE(,COLUMNS(_xlpm.v)),2)), _xlpm.vv,_xlfn.TOCOL(IF(_xlpm.i,_xlpm.v),2), _xlfn.HSTACK(_xlpm.rr,_xlpm.cc,_xlpm.vv)))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2" l="1" a="1"/>
  <c r="K23" i="2" s="1"/>
  <c r="E23" i="2" a="1"/>
  <c r="E23" i="2" s="1"/>
  <c r="E22" i="2" a="1"/>
  <c r="E22" i="2" s="1"/>
  <c r="K22" i="2" a="1"/>
  <c r="K22" i="2" s="1"/>
  <c r="K21" i="2" a="1"/>
  <c r="K21" i="2" s="1"/>
  <c r="K19" i="2" a="1"/>
  <c r="K19" i="2" s="1"/>
  <c r="K17" i="2" a="1"/>
  <c r="K17" i="2" s="1"/>
  <c r="K18" i="2" a="1"/>
  <c r="K18" i="2" s="1"/>
  <c r="K16" i="2" a="1"/>
  <c r="K16" i="2" s="1"/>
  <c r="E21" i="2" a="1"/>
  <c r="E21" i="2" s="1"/>
  <c r="C11" i="3" a="1"/>
  <c r="C11" i="3" s="1"/>
  <c r="D11" i="3" a="1"/>
  <c r="D11" i="3" s="1"/>
  <c r="E11" i="3" a="1"/>
  <c r="E11" i="3" s="1"/>
  <c r="F11" i="3" a="1"/>
  <c r="F11" i="3" s="1"/>
  <c r="G11" i="3" a="1"/>
  <c r="G11" i="3" s="1"/>
  <c r="C12" i="3" a="1"/>
  <c r="C12" i="3" s="1"/>
  <c r="D12" i="3" a="1"/>
  <c r="D12" i="3" s="1"/>
  <c r="E12" i="3" a="1"/>
  <c r="E12" i="3" s="1"/>
  <c r="F12" i="3" a="1"/>
  <c r="F12" i="3" s="1"/>
  <c r="G12" i="3" a="1"/>
  <c r="G12" i="3" s="1"/>
  <c r="C13" i="3" a="1"/>
  <c r="C13" i="3" s="1"/>
  <c r="D13" i="3" a="1"/>
  <c r="D13" i="3" s="1"/>
  <c r="E13" i="3" a="1"/>
  <c r="E13" i="3" s="1"/>
  <c r="F13" i="3" a="1"/>
  <c r="F13" i="3" s="1"/>
  <c r="G13" i="3" a="1"/>
  <c r="G13" i="3" s="1"/>
  <c r="C14" i="3" a="1"/>
  <c r="C14" i="3" s="1"/>
  <c r="D14" i="3" a="1"/>
  <c r="D14" i="3" s="1"/>
  <c r="E14" i="3" a="1"/>
  <c r="E14" i="3" s="1"/>
  <c r="F14" i="3" a="1"/>
  <c r="F14" i="3" s="1"/>
  <c r="G14" i="3" a="1"/>
  <c r="G14" i="3"/>
  <c r="D10" i="3" a="1"/>
  <c r="D10" i="3" s="1"/>
  <c r="E10" i="3" a="1"/>
  <c r="E10" i="3" s="1"/>
  <c r="F10" i="3" a="1"/>
  <c r="F10" i="3" s="1"/>
  <c r="G10" i="3" a="1"/>
  <c r="G10" i="3" s="1"/>
  <c r="C10" i="3" a="1"/>
  <c r="C10" i="3" s="1"/>
  <c r="I17" i="3" a="1"/>
  <c r="I17" i="3" s="1"/>
  <c r="J17" i="3" a="1"/>
  <c r="J17" i="3" s="1"/>
  <c r="K17" i="3" a="1"/>
  <c r="K17" i="3" s="1"/>
  <c r="L17" i="3" a="1"/>
  <c r="L17" i="3" s="1"/>
  <c r="M17" i="3" a="1"/>
  <c r="M17" i="3" s="1"/>
  <c r="I18" i="3" a="1"/>
  <c r="I18" i="3" s="1"/>
  <c r="J18" i="3" a="1"/>
  <c r="J18" i="3" s="1"/>
  <c r="K18" i="3" a="1"/>
  <c r="K18" i="3" s="1"/>
  <c r="L18" i="3" a="1"/>
  <c r="L18" i="3" s="1"/>
  <c r="M18" i="3" a="1"/>
  <c r="M18" i="3" s="1"/>
  <c r="I19" i="3" a="1"/>
  <c r="I19" i="3"/>
  <c r="J19" i="3" a="1"/>
  <c r="J19" i="3" s="1"/>
  <c r="K19" i="3" a="1"/>
  <c r="K19" i="3" s="1"/>
  <c r="L19" i="3" a="1"/>
  <c r="L19" i="3" s="1"/>
  <c r="M19" i="3" a="1"/>
  <c r="M19" i="3" s="1"/>
  <c r="I20" i="3" a="1"/>
  <c r="I20" i="3" s="1"/>
  <c r="J20" i="3" a="1"/>
  <c r="J20" i="3" s="1"/>
  <c r="K20" i="3" a="1"/>
  <c r="K20" i="3" s="1"/>
  <c r="L20" i="3" a="1"/>
  <c r="L20" i="3" s="1"/>
  <c r="M20" i="3" a="1"/>
  <c r="M20" i="3" s="1"/>
  <c r="I21" i="3" a="1"/>
  <c r="I21" i="3" s="1"/>
  <c r="J21" i="3" a="1"/>
  <c r="J21" i="3" s="1"/>
  <c r="K21" i="3" a="1"/>
  <c r="K21" i="3" s="1"/>
  <c r="L21" i="3" a="1"/>
  <c r="L21" i="3" s="1"/>
  <c r="M21" i="3" a="1"/>
  <c r="M21" i="3" s="1"/>
  <c r="S21" i="5"/>
  <c r="S23" i="5"/>
  <c r="B12" i="4"/>
  <c r="B35" i="2"/>
  <c r="B33" i="2"/>
  <c r="E19" i="2" a="1"/>
  <c r="E19" i="2" s="1"/>
  <c r="J8" i="3" a="1"/>
  <c r="J8" i="3" s="1"/>
  <c r="G21" i="3"/>
  <c r="F21" i="3"/>
  <c r="E21" i="3"/>
  <c r="D21" i="3"/>
  <c r="C21" i="3"/>
  <c r="M14" i="3" a="1"/>
  <c r="M14" i="3" s="1"/>
  <c r="L14" i="3" a="1"/>
  <c r="L14" i="3" s="1"/>
  <c r="K14" i="3" a="1"/>
  <c r="K14" i="3" s="1"/>
  <c r="J14" i="3" a="1"/>
  <c r="J14" i="3" s="1"/>
  <c r="I14" i="3" a="1"/>
  <c r="I14" i="3" s="1"/>
  <c r="G20" i="3"/>
  <c r="F20" i="3"/>
  <c r="E20" i="3"/>
  <c r="D20" i="3"/>
  <c r="C20" i="3"/>
  <c r="M13" i="3" a="1"/>
  <c r="M13" i="3" s="1"/>
  <c r="L13" i="3" a="1"/>
  <c r="L13" i="3" s="1"/>
  <c r="K13" i="3" a="1"/>
  <c r="K13" i="3" s="1"/>
  <c r="J13" i="3" a="1"/>
  <c r="J13" i="3" s="1"/>
  <c r="I13" i="3" a="1"/>
  <c r="I13" i="3" s="1"/>
  <c r="G19" i="3"/>
  <c r="F19" i="3"/>
  <c r="E19" i="3"/>
  <c r="D19" i="3"/>
  <c r="C19" i="3"/>
  <c r="M12" i="3" a="1"/>
  <c r="M12" i="3" s="1"/>
  <c r="L12" i="3" a="1"/>
  <c r="L12" i="3" s="1"/>
  <c r="K12" i="3" a="1"/>
  <c r="K12" i="3" s="1"/>
  <c r="J12" i="3" a="1"/>
  <c r="J12" i="3" s="1"/>
  <c r="I12" i="3" a="1"/>
  <c r="I12" i="3" s="1"/>
  <c r="G18" i="3"/>
  <c r="F18" i="3"/>
  <c r="E18" i="3"/>
  <c r="D18" i="3"/>
  <c r="C18" i="3"/>
  <c r="M11" i="3" a="1"/>
  <c r="M11" i="3" s="1"/>
  <c r="L11" i="3" a="1"/>
  <c r="L11" i="3" s="1"/>
  <c r="K11" i="3" a="1"/>
  <c r="K11" i="3" s="1"/>
  <c r="J11" i="3" a="1"/>
  <c r="J11" i="3" s="1"/>
  <c r="I11" i="3" a="1"/>
  <c r="I11" i="3" s="1"/>
  <c r="G17" i="3"/>
  <c r="F17" i="3"/>
  <c r="E17" i="3"/>
  <c r="D17" i="3"/>
  <c r="C17" i="3"/>
  <c r="M10" i="3" a="1"/>
  <c r="M10" i="3" s="1"/>
  <c r="L10" i="3" a="1"/>
  <c r="L10" i="3" s="1"/>
  <c r="K10" i="3" a="1"/>
  <c r="K10" i="3" s="1"/>
  <c r="J10" i="3" a="1"/>
  <c r="J10" i="3" s="1"/>
  <c r="I10" i="3" a="1"/>
  <c r="I10" i="3" s="1"/>
  <c r="E15" i="2" a="1"/>
  <c r="E15" i="2" s="1"/>
  <c r="C11" i="1" a="1"/>
  <c r="C11" i="1" s="1"/>
  <c r="E14" i="2" a="1"/>
  <c r="E14" i="2" s="1"/>
  <c r="E16" i="2"/>
  <c r="H21" i="1" a="1"/>
  <c r="H21" i="1" s="1"/>
  <c r="I4" i="1"/>
  <c r="H25" i="1" a="1"/>
  <c r="H25" i="1" s="1"/>
  <c r="E19" i="1"/>
  <c r="E18" i="1"/>
  <c r="E17" i="1"/>
  <c r="H16" i="1" a="1"/>
  <c r="H16" i="1" s="1"/>
  <c r="E16" i="1"/>
  <c r="E15" i="1"/>
  <c r="E14" i="1"/>
  <c r="E10" i="1" a="1"/>
  <c r="E10" i="1" s="1"/>
  <c r="C10" i="1"/>
  <c r="M8" i="1"/>
  <c r="L8" i="1"/>
  <c r="K8" i="1"/>
  <c r="J8" i="1"/>
  <c r="I8" i="1"/>
  <c r="M7" i="1"/>
  <c r="L7" i="1"/>
  <c r="K7" i="1"/>
  <c r="J7" i="1"/>
  <c r="I7" i="1"/>
  <c r="M6" i="1"/>
  <c r="L6" i="1"/>
  <c r="K6" i="1"/>
  <c r="J6" i="1"/>
  <c r="I6" i="1"/>
  <c r="M5" i="1"/>
  <c r="L5" i="1"/>
  <c r="K5" i="1"/>
  <c r="J5" i="1"/>
  <c r="I5" i="1"/>
  <c r="M4" i="1"/>
  <c r="L4" i="1"/>
  <c r="K4" i="1"/>
  <c r="J4" i="1"/>
  <c r="E20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<sst xmlns="http://schemas.openxmlformats.org/spreadsheetml/2006/main" count="67" uniqueCount="41">
  <si>
    <t>Department</t>
  </si>
  <si>
    <t>Account</t>
  </si>
  <si>
    <t>Conditional Formatting Formula:</t>
  </si>
  <si>
    <t>Single Cell Total:</t>
  </si>
  <si>
    <t>circledchicken at Mr Excel Message Board</t>
  </si>
  <si>
    <t>Add Data for:</t>
  </si>
  <si>
    <t>Column Method</t>
  </si>
  <si>
    <t>http://www.mrexcel.com/forum/showthread.php?t=579897</t>
  </si>
  <si>
    <t>Original Excel Magic Trick Video the year 2011:</t>
  </si>
  <si>
    <t>Excel Magic Trick 811: Multiple Two Way Lookup Adding INDIRECT, ADDRESS &amp; Array MATCH Function</t>
  </si>
  <si>
    <t>Original Excel Magic Trick Video the year 2017:</t>
  </si>
  <si>
    <t xml:space="preserve">Bill Szysz and XLarium at YouTube </t>
  </si>
  <si>
    <t>Total</t>
  </si>
  <si>
    <t>And Chinese blog:</t>
  </si>
  <si>
    <t>https://excelxor.com/2014/09/05/index-returning-an-array-of-values/</t>
  </si>
  <si>
    <t>Excel Magic Trick 1305: Adding Multiple Two-Way Lookups INDEX function &amp; N(IF(1,Array) Trick</t>
  </si>
  <si>
    <t>https://www.youtube.com/watch?v=Dn3gbbfH3tU</t>
  </si>
  <si>
    <t>Original Excel Magic Trick Video the year 2025:</t>
  </si>
  <si>
    <t>Joe Diad at Microsoft</t>
  </si>
  <si>
    <t>Two Lookup Adding</t>
  </si>
  <si>
    <t>Solved: Accounting Trial Balance Multiple Two Way Lookup Adding Problem!</t>
  </si>
  <si>
    <t>Trial Balance Amounts</t>
  </si>
  <si>
    <t>Add TB Amounts:</t>
  </si>
  <si>
    <t>Manual</t>
  </si>
  <si>
    <t>q</t>
  </si>
  <si>
    <t>Add TB Amounts by Account &amp; Department:</t>
  </si>
  <si>
    <t>Totals</t>
  </si>
  <si>
    <t>2025 solution</t>
  </si>
  <si>
    <t xml:space="preserve"> INDEX &amp; MATCH Functions for Multiple 2-Way Lookup Adding from Accounting Trial Balance. EMT 1888</t>
  </si>
  <si>
    <t>INDEX &amp; MATCH: Simultaneous 2-Way Lookups into Accounting Trial Balance &amp; Add Results. EMT 1888</t>
  </si>
  <si>
    <t>UnPivot Cross Tabulated Table With Formula</t>
  </si>
  <si>
    <t>Excel Magic Trick 1887</t>
  </si>
  <si>
    <t>Len</t>
  </si>
  <si>
    <t>MS 365 Excel Basics 08: Introduction to Excel Data Analysis!</t>
  </si>
  <si>
    <t>X</t>
  </si>
  <si>
    <t>Mulitiple 2-Way Lookup Adding???</t>
  </si>
  <si>
    <t>INDEX &amp; MATCH Functions</t>
  </si>
  <si>
    <t>Excel Magic Trick 1888</t>
  </si>
  <si>
    <t>AntrikshSharma from YouTube</t>
  </si>
  <si>
    <t>ExcelLambda from YouTube</t>
  </si>
  <si>
    <t>muhammadtambawala6379 at YouTube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</si>
</sst>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EE0000"/>
      <name val="Aptos Narrow"/>
      <family val="2"/>
      <scheme val="minor"/>
    </font>
    <font>
      <b/>
      <sz val="43"/>
      <color theme="1"/>
      <name val="Amasis MT Pro Black"/>
      <family val="1"/>
    </font>
    <font>
      <b/>
      <sz val="20"/>
      <color theme="1"/>
      <name val="Aptos Narrow"/>
      <family val="2"/>
      <scheme val="minor"/>
    </font>
    <font>
      <b/>
      <sz val="100"/>
      <color theme="0"/>
      <name val="Aptos Narrow"/>
      <family val="2"/>
      <scheme val="minor"/>
    </font>
    <font>
      <b/>
      <sz val="24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3FFF8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2060"/>
      </left>
      <right style="thin">
        <color indexed="64"/>
      </right>
      <top style="thick">
        <color rgb="FF002060"/>
      </top>
      <bottom style="thick">
        <color rgb="FF00206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63">
    <xf numFmtId="0" fontId="0" fillId="0" borderId="0" xfId="0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3" borderId="4" xfId="0" applyFont="1" applyFill="1" applyBorder="1"/>
    <xf numFmtId="0" fontId="1" fillId="4" borderId="4" xfId="0" applyFont="1" applyFill="1" applyBorder="1"/>
    <xf numFmtId="0" fontId="1" fillId="5" borderId="4" xfId="0" applyFont="1" applyFill="1" applyBorder="1"/>
    <xf numFmtId="0" fontId="0" fillId="0" borderId="4" xfId="0" applyBorder="1"/>
    <xf numFmtId="0" fontId="3" fillId="4" borderId="4" xfId="0" applyFont="1" applyFill="1" applyBorder="1"/>
    <xf numFmtId="0" fontId="5" fillId="6" borderId="4" xfId="0" applyFont="1" applyFill="1" applyBorder="1"/>
    <xf numFmtId="0" fontId="3" fillId="2" borderId="4" xfId="0" applyFont="1" applyFill="1" applyBorder="1"/>
    <xf numFmtId="0" fontId="4" fillId="0" borderId="0" xfId="1"/>
    <xf numFmtId="0" fontId="0" fillId="6" borderId="4" xfId="0" applyFill="1" applyBorder="1"/>
    <xf numFmtId="0" fontId="2" fillId="0" borderId="0" xfId="0" applyFont="1"/>
    <xf numFmtId="0" fontId="2" fillId="0" borderId="4" xfId="0" applyFont="1" applyBorder="1"/>
    <xf numFmtId="0" fontId="2" fillId="0" borderId="0" xfId="0" applyFont="1" applyAlignment="1">
      <alignment wrapText="1"/>
    </xf>
    <xf numFmtId="0" fontId="6" fillId="0" borderId="0" xfId="0" applyFont="1"/>
    <xf numFmtId="0" fontId="0" fillId="7" borderId="5" xfId="0" applyFill="1" applyBorder="1"/>
    <xf numFmtId="0" fontId="0" fillId="7" borderId="6" xfId="0" applyFill="1" applyBorder="1"/>
    <xf numFmtId="0" fontId="0" fillId="7" borderId="7" xfId="0" applyFill="1" applyBorder="1"/>
    <xf numFmtId="0" fontId="0" fillId="7" borderId="8" xfId="0" applyFill="1" applyBorder="1"/>
    <xf numFmtId="0" fontId="0" fillId="7" borderId="9" xfId="0" applyFill="1" applyBorder="1"/>
    <xf numFmtId="0" fontId="8" fillId="8" borderId="10" xfId="0" applyFont="1" applyFill="1" applyBorder="1" applyAlignment="1">
      <alignment vertical="center"/>
    </xf>
    <xf numFmtId="0" fontId="0" fillId="8" borderId="11" xfId="0" applyFill="1" applyBorder="1"/>
    <xf numFmtId="0" fontId="0" fillId="8" borderId="12" xfId="0" applyFill="1" applyBorder="1"/>
    <xf numFmtId="0" fontId="0" fillId="7" borderId="13" xfId="0" applyFill="1" applyBorder="1"/>
    <xf numFmtId="0" fontId="0" fillId="7" borderId="14" xfId="0" applyFill="1" applyBorder="1"/>
    <xf numFmtId="0" fontId="0" fillId="7" borderId="15" xfId="0" applyFill="1" applyBorder="1"/>
    <xf numFmtId="0" fontId="0" fillId="9" borderId="21" xfId="0" applyFill="1" applyBorder="1"/>
    <xf numFmtId="0" fontId="0" fillId="9" borderId="22" xfId="0" applyFill="1" applyBorder="1"/>
    <xf numFmtId="4" fontId="0" fillId="6" borderId="4" xfId="0" applyNumberFormat="1" applyFill="1" applyBorder="1"/>
    <xf numFmtId="0" fontId="1" fillId="5" borderId="10" xfId="0" applyFont="1" applyFill="1" applyBorder="1"/>
    <xf numFmtId="0" fontId="0" fillId="0" borderId="10" xfId="0" applyBorder="1"/>
    <xf numFmtId="0" fontId="0" fillId="0" borderId="12" xfId="0" applyBorder="1"/>
    <xf numFmtId="0" fontId="0" fillId="0" borderId="1" xfId="0" applyBorder="1"/>
    <xf numFmtId="0" fontId="1" fillId="4" borderId="27" xfId="0" applyFont="1" applyFill="1" applyBorder="1"/>
    <xf numFmtId="0" fontId="0" fillId="0" borderId="27" xfId="0" applyBorder="1"/>
    <xf numFmtId="0" fontId="0" fillId="0" borderId="3" xfId="0" applyBorder="1"/>
    <xf numFmtId="0" fontId="0" fillId="0" borderId="28" xfId="0" applyBorder="1"/>
    <xf numFmtId="0" fontId="0" fillId="0" borderId="26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1" fillId="7" borderId="1" xfId="0" applyFont="1" applyFill="1" applyBorder="1" applyAlignment="1">
      <alignment wrapText="1"/>
    </xf>
    <xf numFmtId="0" fontId="0" fillId="0" borderId="29" xfId="0" applyBorder="1"/>
    <xf numFmtId="0" fontId="10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9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9" fillId="9" borderId="16" xfId="0" applyFont="1" applyFill="1" applyBorder="1" applyAlignment="1">
      <alignment horizontal="center" vertical="center"/>
    </xf>
    <xf numFmtId="0" fontId="9" fillId="9" borderId="17" xfId="0" applyFont="1" applyFill="1" applyBorder="1" applyAlignment="1">
      <alignment horizontal="center" vertical="center"/>
    </xf>
    <xf numFmtId="0" fontId="9" fillId="9" borderId="18" xfId="0" applyFont="1" applyFill="1" applyBorder="1" applyAlignment="1">
      <alignment horizontal="center" vertical="center"/>
    </xf>
    <xf numFmtId="0" fontId="9" fillId="9" borderId="19" xfId="0" applyFont="1" applyFill="1" applyBorder="1" applyAlignment="1">
      <alignment horizontal="center" vertical="center"/>
    </xf>
    <xf numFmtId="0" fontId="9" fillId="9" borderId="0" xfId="0" applyFont="1" applyFill="1" applyAlignment="1">
      <alignment horizontal="center" vertical="center"/>
    </xf>
    <xf numFmtId="0" fontId="9" fillId="9" borderId="20" xfId="0" applyFont="1" applyFill="1" applyBorder="1" applyAlignment="1">
      <alignment horizontal="center" vertical="center"/>
    </xf>
    <xf numFmtId="0" fontId="9" fillId="9" borderId="23" xfId="0" applyFont="1" applyFill="1" applyBorder="1" applyAlignment="1">
      <alignment horizontal="center" vertical="center"/>
    </xf>
    <xf numFmtId="0" fontId="9" fillId="9" borderId="24" xfId="0" applyFont="1" applyFill="1" applyBorder="1" applyAlignment="1">
      <alignment horizontal="center" vertical="center"/>
    </xf>
    <xf numFmtId="0" fontId="9" fillId="9" borderId="25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4.jpg"/><Relationship Id="rId7" Type="http://schemas.openxmlformats.org/officeDocument/2006/relationships/image" Target="../media/image8.jpeg"/><Relationship Id="rId2" Type="http://schemas.openxmlformats.org/officeDocument/2006/relationships/image" Target="../media/image1.png"/><Relationship Id="rId1" Type="http://schemas.openxmlformats.org/officeDocument/2006/relationships/image" Target="../media/image3.emf"/><Relationship Id="rId6" Type="http://schemas.openxmlformats.org/officeDocument/2006/relationships/image" Target="../media/image7.jpg"/><Relationship Id="rId5" Type="http://schemas.openxmlformats.org/officeDocument/2006/relationships/image" Target="../media/image6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515815</xdr:colOff>
      <xdr:row>8</xdr:row>
      <xdr:rowOff>0</xdr:rowOff>
    </xdr:from>
    <xdr:to>
      <xdr:col>4</xdr:col>
      <xdr:colOff>29308</xdr:colOff>
      <xdr:row>14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536A9A17-07BD-22C0-B28F-CA135FF442D0}"/>
            </a:ext>
          </a:extLst>
        </xdr:cNvPr>
        <xdr:cNvCxnSpPr/>
      </xdr:nvCxnSpPr>
      <xdr:spPr>
        <a:xfrm>
          <a:off x="2209800" y="1500554"/>
          <a:ext cx="334108" cy="920261"/>
        </a:xfrm>
        <a:prstGeom prst="straightConnector1">
          <a:avLst/>
        </a:prstGeom>
        <a:ln w="28575">
          <a:solidFill>
            <a:srgbClr val="EE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64477</xdr:colOff>
      <xdr:row>7</xdr:row>
      <xdr:rowOff>0</xdr:rowOff>
    </xdr:from>
    <xdr:to>
      <xdr:col>4</xdr:col>
      <xdr:colOff>117231</xdr:colOff>
      <xdr:row>13</xdr:row>
      <xdr:rowOff>46892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B61CA10B-E946-4837-A5BD-36C894F91383}"/>
            </a:ext>
          </a:extLst>
        </xdr:cNvPr>
        <xdr:cNvCxnSpPr/>
      </xdr:nvCxnSpPr>
      <xdr:spPr>
        <a:xfrm>
          <a:off x="2579077" y="1301262"/>
          <a:ext cx="52754" cy="1096107"/>
        </a:xfrm>
        <a:prstGeom prst="straightConnector1">
          <a:avLst/>
        </a:prstGeom>
        <a:ln w="28575">
          <a:solidFill>
            <a:srgbClr val="EE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193431</xdr:colOff>
      <xdr:row>8</xdr:row>
      <xdr:rowOff>5861</xdr:rowOff>
    </xdr:from>
    <xdr:to>
      <xdr:col>4</xdr:col>
      <xdr:colOff>228600</xdr:colOff>
      <xdr:row>13</xdr:row>
      <xdr:rowOff>41030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BB975238-43FD-4E85-8A54-8BC403EAEA72}"/>
            </a:ext>
          </a:extLst>
        </xdr:cNvPr>
        <xdr:cNvCxnSpPr/>
      </xdr:nvCxnSpPr>
      <xdr:spPr>
        <a:xfrm>
          <a:off x="2708031" y="1506415"/>
          <a:ext cx="35169" cy="885092"/>
        </a:xfrm>
        <a:prstGeom prst="straightConnector1">
          <a:avLst/>
        </a:prstGeom>
        <a:ln w="28575">
          <a:solidFill>
            <a:srgbClr val="EE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316523</xdr:colOff>
      <xdr:row>8</xdr:row>
      <xdr:rowOff>0</xdr:rowOff>
    </xdr:from>
    <xdr:to>
      <xdr:col>5</xdr:col>
      <xdr:colOff>76200</xdr:colOff>
      <xdr:row>13</xdr:row>
      <xdr:rowOff>58615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0EDDE148-F1C8-4FFD-A52F-408AA932AB45}"/>
            </a:ext>
          </a:extLst>
        </xdr:cNvPr>
        <xdr:cNvCxnSpPr/>
      </xdr:nvCxnSpPr>
      <xdr:spPr>
        <a:xfrm flipH="1">
          <a:off x="2831123" y="1500554"/>
          <a:ext cx="322385" cy="908538"/>
        </a:xfrm>
        <a:prstGeom prst="straightConnector1">
          <a:avLst/>
        </a:prstGeom>
        <a:ln w="28575">
          <a:solidFill>
            <a:srgbClr val="EE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550985</xdr:colOff>
      <xdr:row>9</xdr:row>
      <xdr:rowOff>199292</xdr:rowOff>
    </xdr:from>
    <xdr:to>
      <xdr:col>7</xdr:col>
      <xdr:colOff>5862</xdr:colOff>
      <xdr:row>13</xdr:row>
      <xdr:rowOff>52754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228CFD7F-FFBD-4981-BE04-B6902C0C823F}"/>
            </a:ext>
          </a:extLst>
        </xdr:cNvPr>
        <xdr:cNvCxnSpPr/>
      </xdr:nvCxnSpPr>
      <xdr:spPr>
        <a:xfrm flipH="1">
          <a:off x="3065585" y="1899138"/>
          <a:ext cx="1143000" cy="504093"/>
        </a:xfrm>
        <a:prstGeom prst="straightConnector1">
          <a:avLst/>
        </a:prstGeom>
        <a:ln w="28575">
          <a:solidFill>
            <a:srgbClr val="EE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457200</xdr:colOff>
      <xdr:row>11</xdr:row>
      <xdr:rowOff>0</xdr:rowOff>
    </xdr:from>
    <xdr:to>
      <xdr:col>5</xdr:col>
      <xdr:colOff>11723</xdr:colOff>
      <xdr:row>13</xdr:row>
      <xdr:rowOff>46893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FE3F7C49-5911-451C-9C25-2429120DEFC0}"/>
            </a:ext>
          </a:extLst>
        </xdr:cNvPr>
        <xdr:cNvCxnSpPr/>
      </xdr:nvCxnSpPr>
      <xdr:spPr>
        <a:xfrm flipH="1">
          <a:off x="2971800" y="2098431"/>
          <a:ext cx="117231" cy="298939"/>
        </a:xfrm>
        <a:prstGeom prst="straightConnector1">
          <a:avLst/>
        </a:prstGeom>
        <a:ln w="28575">
          <a:solidFill>
            <a:srgbClr val="EE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29307</xdr:colOff>
      <xdr:row>12</xdr:row>
      <xdr:rowOff>122000</xdr:rowOff>
    </xdr:from>
    <xdr:to>
      <xdr:col>3</xdr:col>
      <xdr:colOff>542817</xdr:colOff>
      <xdr:row>16</xdr:row>
      <xdr:rowOff>32725</xdr:rowOff>
    </xdr:to>
    <xdr:pic>
      <xdr:nvPicPr>
        <xdr:cNvPr id="87" name="Picture 86" descr="A red logo with white x&#10;&#10;Description automatically generated">
          <a:extLst>
            <a:ext uri="{FF2B5EF4-FFF2-40B4-BE49-F238E27FC236}">
              <a16:creationId xmlns:a16="http://schemas.microsoft.com/office/drawing/2014/main" id="{59A1E8B5-6D41-4BFA-BF02-FCF60F053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68061" y="2472477"/>
          <a:ext cx="513510" cy="526186"/>
        </a:xfrm>
        <a:prstGeom prst="rect">
          <a:avLst/>
        </a:prstGeom>
      </xdr:spPr>
    </xdr:pic>
    <xdr:clientData/>
  </xdr:twoCellAnchor>
  <xdr:twoCellAnchor editAs="oneCell">
    <xdr:from>
      <xdr:col>5</xdr:col>
      <xdr:colOff>457200</xdr:colOff>
      <xdr:row>12</xdr:row>
      <xdr:rowOff>108412</xdr:rowOff>
    </xdr:from>
    <xdr:to>
      <xdr:col>6</xdr:col>
      <xdr:colOff>466626</xdr:colOff>
      <xdr:row>16</xdr:row>
      <xdr:rowOff>11221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C7C3239C-AB93-40B3-B0F6-573C7BF3B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9277" y="2458889"/>
          <a:ext cx="572134" cy="5182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348226</xdr:colOff>
      <xdr:row>6</xdr:row>
      <xdr:rowOff>117665</xdr:rowOff>
    </xdr:from>
    <xdr:ext cx="1520216" cy="848277"/>
    <xdr:pic>
      <xdr:nvPicPr>
        <xdr:cNvPr id="2" name="Picture 1">
          <a:extLst>
            <a:ext uri="{FF2B5EF4-FFF2-40B4-BE49-F238E27FC236}">
              <a16:creationId xmlns:a16="http://schemas.microsoft.com/office/drawing/2014/main" id="{9633A944-CAA1-4790-A1BE-E0FE649C9D1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512" b="7510"/>
        <a:stretch/>
      </xdr:blipFill>
      <xdr:spPr bwMode="auto">
        <a:xfrm>
          <a:off x="10376146" y="3417125"/>
          <a:ext cx="1520216" cy="848277"/>
        </a:xfrm>
        <a:prstGeom prst="rect">
          <a:avLst/>
        </a:prstGeom>
        <a:noFill/>
      </xdr:spPr>
    </xdr:pic>
    <xdr:clientData/>
  </xdr:oneCellAnchor>
  <xdr:twoCellAnchor editAs="oneCell">
    <xdr:from>
      <xdr:col>3</xdr:col>
      <xdr:colOff>634252</xdr:colOff>
      <xdr:row>4</xdr:row>
      <xdr:rowOff>729621</xdr:rowOff>
    </xdr:from>
    <xdr:to>
      <xdr:col>4</xdr:col>
      <xdr:colOff>58206</xdr:colOff>
      <xdr:row>6</xdr:row>
      <xdr:rowOff>905436</xdr:rowOff>
    </xdr:to>
    <xdr:pic>
      <xdr:nvPicPr>
        <xdr:cNvPr id="3" name="Picture 2" descr="A red logo with white x&#10;&#10;Description automatically generated">
          <a:extLst>
            <a:ext uri="{FF2B5EF4-FFF2-40B4-BE49-F238E27FC236}">
              <a16:creationId xmlns:a16="http://schemas.microsoft.com/office/drawing/2014/main" id="{E7570E55-8FFD-490E-A43C-A6A840FC3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10552" y="2025021"/>
          <a:ext cx="2129054" cy="2179875"/>
        </a:xfrm>
        <a:prstGeom prst="rect">
          <a:avLst/>
        </a:prstGeom>
      </xdr:spPr>
    </xdr:pic>
    <xdr:clientData/>
  </xdr:twoCellAnchor>
  <xdr:twoCellAnchor editAs="oneCell">
    <xdr:from>
      <xdr:col>14</xdr:col>
      <xdr:colOff>362323</xdr:colOff>
      <xdr:row>6</xdr:row>
      <xdr:rowOff>165798</xdr:rowOff>
    </xdr:from>
    <xdr:to>
      <xdr:col>16</xdr:col>
      <xdr:colOff>162644</xdr:colOff>
      <xdr:row>7</xdr:row>
      <xdr:rowOff>115796</xdr:rowOff>
    </xdr:to>
    <xdr:pic>
      <xdr:nvPicPr>
        <xdr:cNvPr id="4" name="Picture 3" descr="A logo of a computer&#10;&#10;Description automatically generated">
          <a:extLst>
            <a:ext uri="{FF2B5EF4-FFF2-40B4-BE49-F238E27FC236}">
              <a16:creationId xmlns:a16="http://schemas.microsoft.com/office/drawing/2014/main" id="{EA479EAE-ED18-4FCB-A224-AD11B58546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97"/>
        <a:stretch/>
      </xdr:blipFill>
      <xdr:spPr>
        <a:xfrm>
          <a:off x="11609443" y="3465258"/>
          <a:ext cx="1019521" cy="1016798"/>
        </a:xfrm>
        <a:prstGeom prst="rect">
          <a:avLst/>
        </a:prstGeom>
      </xdr:spPr>
    </xdr:pic>
    <xdr:clientData/>
  </xdr:twoCellAnchor>
  <xdr:twoCellAnchor editAs="oneCell">
    <xdr:from>
      <xdr:col>13</xdr:col>
      <xdr:colOff>331304</xdr:colOff>
      <xdr:row>8</xdr:row>
      <xdr:rowOff>218660</xdr:rowOff>
    </xdr:from>
    <xdr:to>
      <xdr:col>19</xdr:col>
      <xdr:colOff>338924</xdr:colOff>
      <xdr:row>18</xdr:row>
      <xdr:rowOff>131196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999F56F-223C-4A66-A568-04C4EFCAD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8824" y="5042120"/>
          <a:ext cx="2796540" cy="17870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13</xdr:col>
      <xdr:colOff>228600</xdr:colOff>
      <xdr:row>25</xdr:row>
      <xdr:rowOff>60960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6D921D-4EAA-423A-AFE3-6635BD3A0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9580" y="6332220"/>
          <a:ext cx="2796540" cy="1790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606365</xdr:colOff>
      <xdr:row>4</xdr:row>
      <xdr:rowOff>590455</xdr:rowOff>
    </xdr:from>
    <xdr:ext cx="1831639" cy="1022050"/>
    <xdr:pic>
      <xdr:nvPicPr>
        <xdr:cNvPr id="7" name="Picture 6">
          <a:extLst>
            <a:ext uri="{FF2B5EF4-FFF2-40B4-BE49-F238E27FC236}">
              <a16:creationId xmlns:a16="http://schemas.microsoft.com/office/drawing/2014/main" id="{0209E7B2-3F86-4548-8CB8-937B99BA2F1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512" b="7510"/>
        <a:stretch/>
      </xdr:blipFill>
      <xdr:spPr bwMode="auto">
        <a:xfrm>
          <a:off x="11243885" y="1885855"/>
          <a:ext cx="1831639" cy="1022050"/>
        </a:xfrm>
        <a:prstGeom prst="rect">
          <a:avLst/>
        </a:prstGeom>
        <a:noFill/>
      </xdr:spPr>
    </xdr:pic>
    <xdr:clientData/>
  </xdr:oneCellAnchor>
  <xdr:twoCellAnchor>
    <xdr:from>
      <xdr:col>11</xdr:col>
      <xdr:colOff>304161</xdr:colOff>
      <xdr:row>2</xdr:row>
      <xdr:rowOff>160881</xdr:rowOff>
    </xdr:from>
    <xdr:to>
      <xdr:col>26</xdr:col>
      <xdr:colOff>286019</xdr:colOff>
      <xdr:row>4</xdr:row>
      <xdr:rowOff>863921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A1D5D5CA-3E4E-4516-89D0-6F7C79C20209}"/>
            </a:ext>
          </a:extLst>
        </xdr:cNvPr>
        <xdr:cNvSpPr/>
      </xdr:nvSpPr>
      <xdr:spPr>
        <a:xfrm>
          <a:off x="9722481" y="541881"/>
          <a:ext cx="8257178" cy="1617440"/>
        </a:xfrm>
        <a:prstGeom prst="rect">
          <a:avLst/>
        </a:prstGeom>
        <a:solidFill>
          <a:schemeClr val="bg1"/>
        </a:solidFill>
        <a:effectLst>
          <a:outerShdw blurRad="50800" dist="50800" dir="5400000" algn="ctr" rotWithShape="0">
            <a:schemeClr val="bg1"/>
          </a:out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4300" b="0">
              <a:solidFill>
                <a:schemeClr val="tx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Mongolian Baiti" panose="03000500000000000000" pitchFamily="66" charset="0"/>
              <a:cs typeface="Mongolian Baiti" panose="03000500000000000000" pitchFamily="66" charset="0"/>
            </a:rPr>
            <a:t>The New Revolution in</a:t>
          </a:r>
        </a:p>
        <a:p>
          <a:pPr algn="ctr"/>
          <a:r>
            <a:rPr lang="en-US" sz="4300" b="0">
              <a:solidFill>
                <a:schemeClr val="tx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Mongolian Baiti" panose="03000500000000000000" pitchFamily="66" charset="0"/>
              <a:cs typeface="Mongolian Baiti" panose="03000500000000000000" pitchFamily="66" charset="0"/>
            </a:rPr>
            <a:t>Excel Data Analysis</a:t>
          </a:r>
        </a:p>
      </xdr:txBody>
    </xdr:sp>
    <xdr:clientData/>
  </xdr:twoCellAnchor>
  <xdr:twoCellAnchor editAs="oneCell">
    <xdr:from>
      <xdr:col>12</xdr:col>
      <xdr:colOff>12322</xdr:colOff>
      <xdr:row>5</xdr:row>
      <xdr:rowOff>362714</xdr:rowOff>
    </xdr:from>
    <xdr:to>
      <xdr:col>14</xdr:col>
      <xdr:colOff>2240</xdr:colOff>
      <xdr:row>7</xdr:row>
      <xdr:rowOff>10674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A46A5251-18EC-449E-B241-CE19B6E000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56" t="3372" r="3009" b="989"/>
        <a:stretch/>
      </xdr:blipFill>
      <xdr:spPr>
        <a:xfrm>
          <a:off x="10040242" y="2724914"/>
          <a:ext cx="1209118" cy="1652020"/>
        </a:xfrm>
        <a:prstGeom prst="rect">
          <a:avLst/>
        </a:prstGeom>
      </xdr:spPr>
    </xdr:pic>
    <xdr:clientData/>
  </xdr:twoCellAnchor>
  <xdr:twoCellAnchor editAs="oneCell">
    <xdr:from>
      <xdr:col>12</xdr:col>
      <xdr:colOff>199461</xdr:colOff>
      <xdr:row>3</xdr:row>
      <xdr:rowOff>115065</xdr:rowOff>
    </xdr:from>
    <xdr:to>
      <xdr:col>13</xdr:col>
      <xdr:colOff>194885</xdr:colOff>
      <xdr:row>4</xdr:row>
      <xdr:rowOff>243319</xdr:rowOff>
    </xdr:to>
    <xdr:pic>
      <xdr:nvPicPr>
        <xdr:cNvPr id="10" name="Picture 9" descr="A blue circle with white text&#10;&#10;Description automatically generated">
          <a:extLst>
            <a:ext uri="{FF2B5EF4-FFF2-40B4-BE49-F238E27FC236}">
              <a16:creationId xmlns:a16="http://schemas.microsoft.com/office/drawing/2014/main" id="{BC1DF759-F946-418F-9E11-64D1BFED5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27381" y="953265"/>
          <a:ext cx="605024" cy="585454"/>
        </a:xfrm>
        <a:prstGeom prst="rect">
          <a:avLst/>
        </a:prstGeom>
      </xdr:spPr>
    </xdr:pic>
    <xdr:clientData/>
  </xdr:twoCellAnchor>
  <xdr:twoCellAnchor>
    <xdr:from>
      <xdr:col>11</xdr:col>
      <xdr:colOff>113553</xdr:colOff>
      <xdr:row>12</xdr:row>
      <xdr:rowOff>47065</xdr:rowOff>
    </xdr:from>
    <xdr:to>
      <xdr:col>23</xdr:col>
      <xdr:colOff>131484</xdr:colOff>
      <xdr:row>17</xdr:row>
      <xdr:rowOff>27108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91F850EA-406A-4041-9A7C-D9D6A5049059}"/>
            </a:ext>
          </a:extLst>
        </xdr:cNvPr>
        <xdr:cNvSpPr/>
      </xdr:nvSpPr>
      <xdr:spPr>
        <a:xfrm>
          <a:off x="9531873" y="5647765"/>
          <a:ext cx="6464451" cy="894443"/>
        </a:xfrm>
        <a:prstGeom prst="rect">
          <a:avLst/>
        </a:prstGeom>
        <a:solidFill>
          <a:srgbClr val="005024"/>
        </a:solidFill>
        <a:effectLst>
          <a:outerShdw blurRad="57150" dist="19050" dir="5400000" sx="99000" sy="99000" algn="ctr" rotWithShape="0">
            <a:srgbClr val="000000">
              <a:alpha val="66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6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a:rPr>
            <a:t>Dynamic Spilled Array Formulas?</a:t>
          </a:r>
        </a:p>
      </xdr:txBody>
    </xdr:sp>
    <xdr:clientData/>
  </xdr:twoCellAnchor>
  <xdr:twoCellAnchor editAs="oneCell">
    <xdr:from>
      <xdr:col>4</xdr:col>
      <xdr:colOff>1990166</xdr:colOff>
      <xdr:row>4</xdr:row>
      <xdr:rowOff>869789</xdr:rowOff>
    </xdr:from>
    <xdr:to>
      <xdr:col>7</xdr:col>
      <xdr:colOff>259231</xdr:colOff>
      <xdr:row>6</xdr:row>
      <xdr:rowOff>801871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AA75C60E-53E0-4EF8-922D-E08B12153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71566" y="2165189"/>
          <a:ext cx="2147645" cy="1936142"/>
        </a:xfrm>
        <a:prstGeom prst="rect">
          <a:avLst/>
        </a:prstGeom>
      </xdr:spPr>
    </xdr:pic>
    <xdr:clientData/>
  </xdr:twoCellAnchor>
  <xdr:twoCellAnchor>
    <xdr:from>
      <xdr:col>4</xdr:col>
      <xdr:colOff>212161</xdr:colOff>
      <xdr:row>14</xdr:row>
      <xdr:rowOff>32122</xdr:rowOff>
    </xdr:from>
    <xdr:to>
      <xdr:col>8</xdr:col>
      <xdr:colOff>438522</xdr:colOff>
      <xdr:row>18</xdr:row>
      <xdr:rowOff>137860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2EC1CE78-4288-4467-91A7-BFD6B9E5397F}"/>
            </a:ext>
          </a:extLst>
        </xdr:cNvPr>
        <xdr:cNvSpPr/>
      </xdr:nvSpPr>
      <xdr:spPr>
        <a:xfrm>
          <a:off x="3793561" y="5998582"/>
          <a:ext cx="4714541" cy="837258"/>
        </a:xfrm>
        <a:prstGeom prst="rect">
          <a:avLst/>
        </a:prstGeom>
        <a:solidFill>
          <a:srgbClr val="EE0000"/>
        </a:solidFill>
        <a:effectLst>
          <a:outerShdw blurRad="57150" dist="19050" dir="5400000" sx="99000" sy="99000" algn="ctr" rotWithShape="0">
            <a:srgbClr val="000000">
              <a:alpha val="66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6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a:rPr>
            <a:t>Excel Table Formulas?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watch?v=Dn3gbbfH3tU" TargetMode="External"/><Relationship Id="rId2" Type="http://schemas.openxmlformats.org/officeDocument/2006/relationships/hyperlink" Target="https://www.youtube.com/watch?v=VE4AKPuJiis&amp;lc=Ugxn9ja2TOTQUP2sL5t4AaABAg" TargetMode="External"/><Relationship Id="rId1" Type="http://schemas.openxmlformats.org/officeDocument/2006/relationships/hyperlink" Target="http://www.mrexcel.com/forum/showthread.php?t=579897" TargetMode="External"/><Relationship Id="rId4" Type="http://schemas.openxmlformats.org/officeDocument/2006/relationships/hyperlink" Target="https://excelxor.com/2014/09/05/index-returning-an-array-of-value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youtube.com/watch?v=Dn3gbbfH3tU" TargetMode="External"/><Relationship Id="rId1" Type="http://schemas.openxmlformats.org/officeDocument/2006/relationships/hyperlink" Target="https://www.youtube.com/watch?v=VE4AKPuJiis&amp;lc=Ugxn9ja2TOTQUP2sL5t4AaABA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4DC30-48E9-4304-AD9B-17FF4AE86D21}">
  <sheetPr>
    <tabColor rgb="FF0000FF"/>
  </sheetPr>
  <dimension ref="B1:T24"/>
  <sheetViews>
    <sheetView showGridLines="0" topLeftCell="A3" zoomScale="130" zoomScaleNormal="130" workbookViewId="0">
      <selection activeCell="K20" sqref="K20"/>
    </sheetView>
  </sheetViews>
  <sheetFormatPr defaultRowHeight="14.4" x14ac:dyDescent="0.3"/>
  <cols>
    <col min="2" max="2" width="3.6640625" customWidth="1"/>
    <col min="3" max="3" width="23" customWidth="1"/>
    <col min="4" max="4" width="12" customWidth="1"/>
    <col min="5" max="8" width="8.21875" customWidth="1"/>
    <col min="9" max="9" width="3.6640625" customWidth="1"/>
    <col min="10" max="14" width="6.33203125" customWidth="1"/>
    <col min="15" max="15" width="6.44140625" customWidth="1"/>
    <col min="16" max="20" width="6.33203125" customWidth="1"/>
  </cols>
  <sheetData>
    <row r="1" spans="2:20" ht="15" thickBot="1" x14ac:dyDescent="0.35"/>
    <row r="2" spans="2:20" ht="10.8" customHeight="1" thickTop="1" x14ac:dyDescent="0.3">
      <c r="B2" s="40"/>
      <c r="C2" s="41"/>
      <c r="D2" s="41"/>
      <c r="E2" s="41"/>
      <c r="F2" s="41"/>
      <c r="G2" s="41"/>
      <c r="H2" s="41"/>
      <c r="I2" s="42"/>
    </row>
    <row r="3" spans="2:20" ht="31.2" x14ac:dyDescent="0.6">
      <c r="B3" s="50" t="s">
        <v>35</v>
      </c>
      <c r="C3" s="51"/>
      <c r="D3" s="51"/>
      <c r="E3" s="51"/>
      <c r="F3" s="51"/>
      <c r="G3" s="51"/>
      <c r="H3" s="51"/>
      <c r="I3" s="52"/>
    </row>
    <row r="4" spans="2:20" x14ac:dyDescent="0.3">
      <c r="B4" s="43"/>
      <c r="I4" s="44"/>
    </row>
    <row r="5" spans="2:20" x14ac:dyDescent="0.3">
      <c r="B5" s="43"/>
      <c r="C5" s="48" t="s">
        <v>21</v>
      </c>
      <c r="D5" s="1" t="s">
        <v>0</v>
      </c>
      <c r="E5" s="2"/>
      <c r="F5" s="2"/>
      <c r="G5" s="2"/>
      <c r="H5" s="3"/>
      <c r="I5" s="44"/>
    </row>
    <row r="6" spans="2:20" ht="15" thickBot="1" x14ac:dyDescent="0.35">
      <c r="B6" s="43"/>
      <c r="C6" s="4" t="s">
        <v>1</v>
      </c>
      <c r="D6" s="5">
        <v>100</v>
      </c>
      <c r="E6" s="35">
        <v>200</v>
      </c>
      <c r="F6" s="5">
        <v>300</v>
      </c>
      <c r="G6" s="5">
        <v>400</v>
      </c>
      <c r="H6" s="5">
        <v>500</v>
      </c>
      <c r="I6" s="44"/>
    </row>
    <row r="7" spans="2:20" ht="15.6" thickTop="1" thickBot="1" x14ac:dyDescent="0.35">
      <c r="B7" s="43"/>
      <c r="C7" s="6">
        <v>1947</v>
      </c>
      <c r="D7" s="34">
        <v>443.77</v>
      </c>
      <c r="E7" s="39">
        <v>969.51</v>
      </c>
      <c r="F7" s="37">
        <v>652.91</v>
      </c>
      <c r="G7" s="7">
        <v>914.01</v>
      </c>
      <c r="H7" s="7">
        <v>448.99</v>
      </c>
      <c r="I7" s="44"/>
    </row>
    <row r="8" spans="2:20" ht="15.6" thickTop="1" thickBot="1" x14ac:dyDescent="0.35">
      <c r="B8" s="43"/>
      <c r="C8" s="31">
        <v>2240</v>
      </c>
      <c r="D8" s="39">
        <v>645.41</v>
      </c>
      <c r="E8" s="39">
        <v>413.39</v>
      </c>
      <c r="F8" s="39">
        <v>686.03</v>
      </c>
      <c r="G8" s="33">
        <v>341.49</v>
      </c>
      <c r="H8" s="7">
        <v>799.64</v>
      </c>
      <c r="I8" s="44"/>
    </row>
    <row r="9" spans="2:20" ht="15.6" thickTop="1" thickBot="1" x14ac:dyDescent="0.35">
      <c r="B9" s="43"/>
      <c r="C9" s="6">
        <v>2242</v>
      </c>
      <c r="D9" s="38">
        <v>708.18</v>
      </c>
      <c r="E9" s="38">
        <v>95.08</v>
      </c>
      <c r="F9" s="38">
        <v>225.11</v>
      </c>
      <c r="G9" s="7">
        <v>272.31</v>
      </c>
      <c r="H9" s="36">
        <v>554.33000000000004</v>
      </c>
      <c r="I9" s="44"/>
    </row>
    <row r="10" spans="2:20" ht="15.6" thickTop="1" thickBot="1" x14ac:dyDescent="0.35">
      <c r="B10" s="43"/>
      <c r="C10" s="6">
        <v>2639</v>
      </c>
      <c r="D10" s="7">
        <v>849.45</v>
      </c>
      <c r="E10" s="7">
        <v>52.08</v>
      </c>
      <c r="F10" s="36">
        <v>759.91</v>
      </c>
      <c r="G10" s="32">
        <v>739.21</v>
      </c>
      <c r="H10" s="49">
        <v>812.24</v>
      </c>
      <c r="I10" s="44"/>
    </row>
    <row r="11" spans="2:20" ht="15.6" thickTop="1" thickBot="1" x14ac:dyDescent="0.35">
      <c r="B11" s="43"/>
      <c r="C11" s="6">
        <v>6400</v>
      </c>
      <c r="D11" s="7">
        <v>698.19</v>
      </c>
      <c r="E11" s="32">
        <v>86.64</v>
      </c>
      <c r="F11" s="39">
        <v>412.01</v>
      </c>
      <c r="G11" s="33">
        <v>90.86</v>
      </c>
      <c r="H11" s="38">
        <v>505.13</v>
      </c>
      <c r="I11" s="44"/>
      <c r="S11" s="13" t="s">
        <v>25</v>
      </c>
    </row>
    <row r="12" spans="2:20" ht="5.4" customHeight="1" thickTop="1" x14ac:dyDescent="0.3">
      <c r="B12" s="43"/>
      <c r="I12" s="44"/>
    </row>
    <row r="13" spans="2:20" x14ac:dyDescent="0.3">
      <c r="B13" s="43"/>
      <c r="I13" s="44"/>
      <c r="S13" s="4" t="s">
        <v>1</v>
      </c>
      <c r="T13" s="10" t="s">
        <v>0</v>
      </c>
    </row>
    <row r="14" spans="2:20" ht="5.4" customHeight="1" x14ac:dyDescent="0.3">
      <c r="B14" s="43"/>
      <c r="I14" s="44"/>
      <c r="S14" s="7">
        <v>1947</v>
      </c>
      <c r="T14" s="7">
        <v>200</v>
      </c>
    </row>
    <row r="15" spans="2:20" x14ac:dyDescent="0.3">
      <c r="B15" s="43"/>
      <c r="C15" t="s">
        <v>36</v>
      </c>
      <c r="E15" s="5" t="s">
        <v>26</v>
      </c>
      <c r="I15" s="44"/>
      <c r="S15" s="7">
        <v>2240</v>
      </c>
      <c r="T15" s="7">
        <v>100</v>
      </c>
    </row>
    <row r="16" spans="2:20" x14ac:dyDescent="0.3">
      <c r="B16" s="43"/>
      <c r="C16" t="s">
        <v>37</v>
      </c>
      <c r="E16" s="30">
        <v>3938.59</v>
      </c>
      <c r="I16" s="44"/>
      <c r="S16" s="7">
        <v>2240</v>
      </c>
      <c r="T16" s="7">
        <v>200</v>
      </c>
    </row>
    <row r="17" spans="2:20" ht="9.6" customHeight="1" thickBot="1" x14ac:dyDescent="0.35">
      <c r="B17" s="45"/>
      <c r="C17" s="46"/>
      <c r="D17" s="46"/>
      <c r="E17" s="46"/>
      <c r="F17" s="46"/>
      <c r="G17" s="46"/>
      <c r="H17" s="46"/>
      <c r="I17" s="47"/>
      <c r="S17" s="7">
        <v>2240</v>
      </c>
      <c r="T17" s="7">
        <v>300</v>
      </c>
    </row>
    <row r="18" spans="2:20" ht="15" thickTop="1" x14ac:dyDescent="0.3">
      <c r="S18" s="7">
        <v>2639</v>
      </c>
      <c r="T18" s="7">
        <v>500</v>
      </c>
    </row>
    <row r="19" spans="2:20" x14ac:dyDescent="0.3">
      <c r="S19" s="7">
        <v>6400</v>
      </c>
      <c r="T19" s="7">
        <v>300</v>
      </c>
    </row>
    <row r="21" spans="2:20" x14ac:dyDescent="0.3">
      <c r="S21">
        <f>LEN(S22)</f>
        <v>97</v>
      </c>
    </row>
    <row r="22" spans="2:20" x14ac:dyDescent="0.3">
      <c r="S22" t="s">
        <v>28</v>
      </c>
    </row>
    <row r="23" spans="2:20" x14ac:dyDescent="0.3">
      <c r="S23">
        <f>LEN(S24)</f>
        <v>95</v>
      </c>
    </row>
    <row r="24" spans="2:20" x14ac:dyDescent="0.3">
      <c r="S24" t="s">
        <v>29</v>
      </c>
    </row>
  </sheetData>
  <mergeCells count="1">
    <mergeCell ref="B3:I3"/>
  </mergeCells>
  <conditionalFormatting sqref="D7:H11">
    <cfRule type="expression" dxfId="7" priority="11">
      <formula>OR($C7&amp;D$6=$S$14:$S$19&amp;$T$14:$T$19)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3CD82-455C-44C0-9970-F6ABBED6F912}">
  <sheetPr>
    <tabColor rgb="FFFFFF00"/>
  </sheetPr>
  <dimension ref="B1:S30"/>
  <sheetViews>
    <sheetView showGridLines="0" zoomScale="85" zoomScaleNormal="85" workbookViewId="0">
      <selection activeCell="D3" sqref="D3:I7"/>
    </sheetView>
  </sheetViews>
  <sheetFormatPr defaultRowHeight="14.4" x14ac:dyDescent="0.3"/>
  <cols>
    <col min="1" max="1" width="2.5546875" customWidth="1"/>
    <col min="2" max="2" width="7.6640625" customWidth="1"/>
    <col min="3" max="3" width="2.5546875" customWidth="1"/>
    <col min="4" max="4" width="39.44140625" customWidth="1"/>
    <col min="5" max="5" width="39" customWidth="1"/>
    <col min="6" max="6" width="3.77734375" customWidth="1"/>
    <col min="7" max="7" width="13.77734375" customWidth="1"/>
    <col min="9" max="9" width="14.109375" customWidth="1"/>
    <col min="10" max="11" width="2.77734375" customWidth="1"/>
    <col min="17" max="19" width="4.6640625" customWidth="1"/>
  </cols>
  <sheetData>
    <row r="1" spans="2:10" ht="15" thickBot="1" x14ac:dyDescent="0.35"/>
    <row r="2" spans="2:10" ht="15" thickTop="1" x14ac:dyDescent="0.3">
      <c r="C2" s="17"/>
      <c r="D2" s="18"/>
      <c r="E2" s="18"/>
      <c r="F2" s="18"/>
      <c r="G2" s="18"/>
      <c r="H2" s="18"/>
      <c r="I2" s="18"/>
      <c r="J2" s="19"/>
    </row>
    <row r="3" spans="2:10" ht="36.450000000000003" customHeight="1" x14ac:dyDescent="0.3">
      <c r="C3" s="20"/>
      <c r="D3" s="53" t="s">
        <v>30</v>
      </c>
      <c r="E3" s="53"/>
      <c r="F3" s="53"/>
      <c r="G3" s="53"/>
      <c r="H3" s="53"/>
      <c r="I3" s="53"/>
      <c r="J3" s="21"/>
    </row>
    <row r="4" spans="2:10" ht="36.450000000000003" customHeight="1" x14ac:dyDescent="0.3">
      <c r="C4" s="20"/>
      <c r="D4" s="53"/>
      <c r="E4" s="53"/>
      <c r="F4" s="53"/>
      <c r="G4" s="53"/>
      <c r="H4" s="53"/>
      <c r="I4" s="53"/>
      <c r="J4" s="21"/>
    </row>
    <row r="5" spans="2:10" ht="84" customHeight="1" x14ac:dyDescent="0.3">
      <c r="C5" s="20"/>
      <c r="D5" s="53"/>
      <c r="E5" s="53"/>
      <c r="F5" s="53"/>
      <c r="G5" s="53"/>
      <c r="H5" s="53"/>
      <c r="I5" s="53"/>
      <c r="J5" s="21"/>
    </row>
    <row r="6" spans="2:10" ht="73.95" customHeight="1" x14ac:dyDescent="0.3">
      <c r="C6" s="20"/>
      <c r="D6" s="53"/>
      <c r="E6" s="53"/>
      <c r="F6" s="53"/>
      <c r="G6" s="53"/>
      <c r="H6" s="53"/>
      <c r="I6" s="53"/>
      <c r="J6" s="21"/>
    </row>
    <row r="7" spans="2:10" ht="84" customHeight="1" x14ac:dyDescent="0.3">
      <c r="C7" s="20"/>
      <c r="D7" s="53"/>
      <c r="E7" s="53"/>
      <c r="F7" s="53"/>
      <c r="G7" s="53"/>
      <c r="H7" s="53"/>
      <c r="I7" s="53"/>
      <c r="J7" s="21"/>
    </row>
    <row r="8" spans="2:10" ht="36" customHeight="1" x14ac:dyDescent="0.3">
      <c r="C8" s="20"/>
      <c r="D8" s="22" t="s">
        <v>31</v>
      </c>
      <c r="E8" s="23"/>
      <c r="F8" s="23"/>
      <c r="G8" s="23"/>
      <c r="H8" s="23"/>
      <c r="I8" s="24"/>
      <c r="J8" s="21"/>
    </row>
    <row r="9" spans="2:10" ht="17.399999999999999" customHeight="1" thickBot="1" x14ac:dyDescent="0.35">
      <c r="C9" s="25"/>
      <c r="D9" s="26"/>
      <c r="E9" s="26"/>
      <c r="F9" s="26"/>
      <c r="G9" s="26"/>
      <c r="H9" s="26"/>
      <c r="I9" s="26"/>
      <c r="J9" s="27"/>
    </row>
    <row r="10" spans="2:10" ht="15" thickTop="1" x14ac:dyDescent="0.3"/>
    <row r="11" spans="2:10" x14ac:dyDescent="0.3">
      <c r="B11" s="14" t="s">
        <v>32</v>
      </c>
    </row>
    <row r="12" spans="2:10" x14ac:dyDescent="0.3">
      <c r="B12" s="12">
        <f>LEN(D12)</f>
        <v>60</v>
      </c>
      <c r="D12" s="13" t="s">
        <v>33</v>
      </c>
    </row>
    <row r="20" spans="14:19" ht="15" thickBot="1" x14ac:dyDescent="0.35"/>
    <row r="21" spans="14:19" ht="15.6" thickTop="1" thickBot="1" x14ac:dyDescent="0.35">
      <c r="N21" s="54" t="s">
        <v>34</v>
      </c>
      <c r="O21" s="55"/>
      <c r="P21" s="56"/>
    </row>
    <row r="22" spans="14:19" ht="15.6" thickTop="1" thickBot="1" x14ac:dyDescent="0.35">
      <c r="N22" s="57"/>
      <c r="O22" s="58"/>
      <c r="P22" s="59"/>
      <c r="Q22" s="28"/>
      <c r="R22" s="29"/>
      <c r="S22" s="29"/>
    </row>
    <row r="23" spans="14:19" ht="15.6" thickTop="1" thickBot="1" x14ac:dyDescent="0.35">
      <c r="N23" s="57"/>
      <c r="O23" s="58"/>
      <c r="P23" s="59"/>
      <c r="Q23" s="28"/>
      <c r="R23" s="29"/>
      <c r="S23" s="29"/>
    </row>
    <row r="24" spans="14:19" ht="15.6" thickTop="1" thickBot="1" x14ac:dyDescent="0.35">
      <c r="N24" s="57"/>
      <c r="O24" s="58"/>
      <c r="P24" s="59"/>
      <c r="Q24" s="28"/>
      <c r="R24" s="29"/>
      <c r="S24" s="29"/>
    </row>
    <row r="25" spans="14:19" ht="15.6" thickTop="1" thickBot="1" x14ac:dyDescent="0.35">
      <c r="N25" s="57"/>
      <c r="O25" s="58"/>
      <c r="P25" s="59"/>
      <c r="Q25" s="28"/>
      <c r="R25" s="29"/>
      <c r="S25" s="29"/>
    </row>
    <row r="26" spans="14:19" ht="15.6" thickTop="1" thickBot="1" x14ac:dyDescent="0.35">
      <c r="N26" s="57"/>
      <c r="O26" s="58"/>
      <c r="P26" s="59"/>
      <c r="Q26" s="28"/>
      <c r="R26" s="29"/>
      <c r="S26" s="29"/>
    </row>
    <row r="27" spans="14:19" ht="15.6" thickTop="1" thickBot="1" x14ac:dyDescent="0.35">
      <c r="N27" s="57"/>
      <c r="O27" s="58"/>
      <c r="P27" s="59"/>
      <c r="Q27" s="28"/>
      <c r="R27" s="29"/>
      <c r="S27" s="29"/>
    </row>
    <row r="28" spans="14:19" ht="15.6" thickTop="1" thickBot="1" x14ac:dyDescent="0.35">
      <c r="N28" s="57"/>
      <c r="O28" s="58"/>
      <c r="P28" s="59"/>
      <c r="Q28" s="28"/>
      <c r="R28" s="29"/>
      <c r="S28" s="29"/>
    </row>
    <row r="29" spans="14:19" ht="15.6" thickTop="1" thickBot="1" x14ac:dyDescent="0.35">
      <c r="N29" s="60"/>
      <c r="O29" s="61"/>
      <c r="P29" s="62"/>
    </row>
    <row r="30" spans="14:19" ht="15" thickTop="1" x14ac:dyDescent="0.3"/>
  </sheetData>
  <mergeCells count="2">
    <mergeCell ref="D3:I7"/>
    <mergeCell ref="N21:P29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43987-E6F0-4D3A-BA2F-23BF37CCDA7A}">
  <sheetPr>
    <tabColor rgb="FF0000FF"/>
  </sheetPr>
  <dimension ref="B2:M27"/>
  <sheetViews>
    <sheetView zoomScaleNormal="100" workbookViewId="0">
      <selection activeCell="D3" sqref="D3:I7"/>
    </sheetView>
  </sheetViews>
  <sheetFormatPr defaultRowHeight="14.4" x14ac:dyDescent="0.3"/>
  <cols>
    <col min="2" max="2" width="15.21875" customWidth="1"/>
    <col min="4" max="4" width="11" bestFit="1" customWidth="1"/>
    <col min="5" max="5" width="14.33203125" customWidth="1"/>
    <col min="6" max="6" width="7" bestFit="1" customWidth="1"/>
    <col min="7" max="8" width="15.21875" customWidth="1"/>
  </cols>
  <sheetData>
    <row r="2" spans="2:13" x14ac:dyDescent="0.3">
      <c r="C2" s="1" t="s">
        <v>0</v>
      </c>
      <c r="D2" s="2"/>
      <c r="E2" s="2"/>
      <c r="F2" s="2"/>
      <c r="G2" s="3"/>
    </row>
    <row r="3" spans="2:13" x14ac:dyDescent="0.3">
      <c r="B3" s="4" t="s">
        <v>1</v>
      </c>
      <c r="C3" s="5">
        <v>100</v>
      </c>
      <c r="D3" s="5">
        <v>200</v>
      </c>
      <c r="E3" s="5">
        <v>300</v>
      </c>
      <c r="F3" s="5">
        <v>400</v>
      </c>
      <c r="G3" s="5">
        <v>500</v>
      </c>
      <c r="I3" t="s">
        <v>2</v>
      </c>
    </row>
    <row r="4" spans="2:13" x14ac:dyDescent="0.3">
      <c r="B4" s="6">
        <v>1947</v>
      </c>
      <c r="C4" s="7">
        <v>443.77</v>
      </c>
      <c r="D4" s="7">
        <v>969.51</v>
      </c>
      <c r="E4" s="7">
        <v>652.91</v>
      </c>
      <c r="F4" s="7">
        <v>914.01</v>
      </c>
      <c r="G4" s="7">
        <v>448.99</v>
      </c>
      <c r="I4" s="7" t="b">
        <f>OR(AND(LOOKUP($C$14,$B$4:$B$8)=$B4,LOOKUP($D$14,$C$3:$G$3)=C$3),AND(LOOKUP($C$15,$B$4:$B$8)=$B4,LOOKUP($D$15,$C$3:$G$3)=C$3),AND(LOOKUP($C$16,$B$4:$B$8)=$B4,LOOKUP($D$16,$C$3:$G$3)=C$3),AND(LOOKUP($C$17,$B$4:$B$8)=$B4,LOOKUP($D$17,$C$3:$G$3)=C$3),AND(LOOKUP($C$18,$B$4:$B$8)=$B4,LOOKUP($D$18,$C$3:$G$3)=C$3),AND(LOOKUP($C$19,$B$4:$B$8)=$B4,LOOKUP($D$19,$C$3:$G$3)=C$3))</f>
        <v>0</v>
      </c>
      <c r="J4" s="7" t="b">
        <f t="shared" ref="I4:M8" si="0">OR(AND(LOOKUP($C$14,$B$4:$B$8)=$B4,LOOKUP($D$14,$C$3:$G$3)=D$3),AND(LOOKUP($C$15,$B$4:$B$8)=$B4,LOOKUP($D$15,$C$3:$G$3)=D$3),AND(LOOKUP($C$16,$B$4:$B$8)=$B4,LOOKUP($D$16,$C$3:$G$3)=D$3),AND(LOOKUP($C$17,$B$4:$B$8)=$B4,LOOKUP($D$17,$C$3:$G$3)=D$3),AND(LOOKUP($C$18,$B$4:$B$8)=$B4,LOOKUP($D$18,$C$3:$G$3)=D$3),AND(LOOKUP($C$19,$B$4:$B$8)=$B4,LOOKUP($D$19,$C$3:$G$3)=D$3))</f>
        <v>1</v>
      </c>
      <c r="K4" s="7" t="b">
        <f t="shared" si="0"/>
        <v>0</v>
      </c>
      <c r="L4" s="7" t="b">
        <f t="shared" si="0"/>
        <v>0</v>
      </c>
      <c r="M4" s="7" t="b">
        <f t="shared" si="0"/>
        <v>0</v>
      </c>
    </row>
    <row r="5" spans="2:13" x14ac:dyDescent="0.3">
      <c r="B5" s="6">
        <v>2240</v>
      </c>
      <c r="C5" s="7">
        <v>645.41</v>
      </c>
      <c r="D5" s="7">
        <v>413.39</v>
      </c>
      <c r="E5" s="7">
        <v>686.03</v>
      </c>
      <c r="F5" s="7">
        <v>341.49</v>
      </c>
      <c r="G5" s="7">
        <v>799.64</v>
      </c>
      <c r="I5" s="7" t="b">
        <f t="shared" si="0"/>
        <v>1</v>
      </c>
      <c r="J5" s="7" t="b">
        <f t="shared" si="0"/>
        <v>1</v>
      </c>
      <c r="K5" s="7" t="b">
        <f t="shared" si="0"/>
        <v>1</v>
      </c>
      <c r="L5" s="7" t="b">
        <f t="shared" si="0"/>
        <v>0</v>
      </c>
      <c r="M5" s="7" t="b">
        <f t="shared" si="0"/>
        <v>0</v>
      </c>
    </row>
    <row r="6" spans="2:13" x14ac:dyDescent="0.3">
      <c r="B6" s="6">
        <v>2242</v>
      </c>
      <c r="C6" s="7">
        <v>708.18</v>
      </c>
      <c r="D6" s="7">
        <v>95.08</v>
      </c>
      <c r="E6" s="7">
        <v>225.11</v>
      </c>
      <c r="F6" s="7">
        <v>272.31</v>
      </c>
      <c r="G6" s="7">
        <v>554.33000000000004</v>
      </c>
      <c r="I6" s="7" t="b">
        <f t="shared" si="0"/>
        <v>0</v>
      </c>
      <c r="J6" s="7" t="b">
        <f t="shared" si="0"/>
        <v>0</v>
      </c>
      <c r="K6" s="7" t="b">
        <f t="shared" si="0"/>
        <v>0</v>
      </c>
      <c r="L6" s="7" t="b">
        <f t="shared" si="0"/>
        <v>0</v>
      </c>
      <c r="M6" s="7" t="b">
        <f t="shared" si="0"/>
        <v>0</v>
      </c>
    </row>
    <row r="7" spans="2:13" x14ac:dyDescent="0.3">
      <c r="B7" s="6">
        <v>2639</v>
      </c>
      <c r="C7" s="7">
        <v>849.45</v>
      </c>
      <c r="D7" s="7">
        <v>52.08</v>
      </c>
      <c r="E7" s="7">
        <v>759.91</v>
      </c>
      <c r="F7" s="7">
        <v>739.21</v>
      </c>
      <c r="G7" s="7">
        <v>812.24</v>
      </c>
      <c r="I7" s="7" t="b">
        <f t="shared" si="0"/>
        <v>0</v>
      </c>
      <c r="J7" s="7" t="b">
        <f t="shared" si="0"/>
        <v>0</v>
      </c>
      <c r="K7" s="7" t="b">
        <f t="shared" si="0"/>
        <v>0</v>
      </c>
      <c r="L7" s="7" t="b">
        <f t="shared" si="0"/>
        <v>0</v>
      </c>
      <c r="M7" s="7" t="b">
        <f t="shared" si="0"/>
        <v>1</v>
      </c>
    </row>
    <row r="8" spans="2:13" x14ac:dyDescent="0.3">
      <c r="B8" s="6">
        <v>6400</v>
      </c>
      <c r="C8" s="7">
        <v>698.19</v>
      </c>
      <c r="D8" s="7">
        <v>86.64</v>
      </c>
      <c r="E8" s="7">
        <v>412.01</v>
      </c>
      <c r="F8" s="7">
        <v>90.86</v>
      </c>
      <c r="G8" s="7">
        <v>505.13</v>
      </c>
      <c r="I8" s="7" t="b">
        <f t="shared" si="0"/>
        <v>0</v>
      </c>
      <c r="J8" s="7" t="b">
        <f t="shared" si="0"/>
        <v>0</v>
      </c>
      <c r="K8" s="7" t="b">
        <f t="shared" si="0"/>
        <v>1</v>
      </c>
      <c r="L8" s="7" t="b">
        <f t="shared" si="0"/>
        <v>0</v>
      </c>
      <c r="M8" s="7" t="b">
        <f t="shared" si="0"/>
        <v>0</v>
      </c>
    </row>
    <row r="10" spans="2:13" x14ac:dyDescent="0.3">
      <c r="B10" s="8" t="s">
        <v>3</v>
      </c>
      <c r="C10" s="9">
        <f ca="1">SUMPRODUCT(N(INDIRECT(ADDRESS(MATCH(C14:C19,B2:B8,0),MATCH(D14:D19,B3:G3,0)))))</f>
        <v>3784.6699999999996</v>
      </c>
      <c r="E10" cm="1">
        <f t="array" ref="E10">SUM(INDEX($C$4:$G$8,MATCH(C14:C19,$B$4:$B$8,0),MATCH(D14:D19,$C$3:$G$3,0)))</f>
        <v>3938.59</v>
      </c>
    </row>
    <row r="11" spans="2:13" x14ac:dyDescent="0.3">
      <c r="B11" s="8" t="s">
        <v>3</v>
      </c>
      <c r="C11" s="9" cm="1">
        <f t="array" aca="1" ref="C11" ca="1">SUM(TRANSPOSE(INDIRECT(ADDRESS(MATCH(C14:C19,B4:B8,0)+3,MATCH(D14:D19,C3:G3,0)+2))))</f>
        <v>3938.59</v>
      </c>
    </row>
    <row r="12" spans="2:13" x14ac:dyDescent="0.3">
      <c r="I12" s="13" t="s">
        <v>4</v>
      </c>
    </row>
    <row r="13" spans="2:13" x14ac:dyDescent="0.3">
      <c r="B13" t="s">
        <v>5</v>
      </c>
      <c r="C13" s="4" t="s">
        <v>1</v>
      </c>
      <c r="D13" s="10" t="s">
        <v>0</v>
      </c>
      <c r="E13" s="8" t="s">
        <v>6</v>
      </c>
      <c r="I13" s="11" t="s">
        <v>7</v>
      </c>
    </row>
    <row r="14" spans="2:13" x14ac:dyDescent="0.3">
      <c r="C14" s="7">
        <v>1947</v>
      </c>
      <c r="D14" s="7">
        <v>200</v>
      </c>
      <c r="E14" s="12">
        <f>INDEX($C$4:$G$8,MATCH(C14,$B$4:$B$8,0),MATCH(D14,$C$3:$G$3,0))</f>
        <v>969.51</v>
      </c>
    </row>
    <row r="15" spans="2:13" x14ac:dyDescent="0.3">
      <c r="C15" s="7">
        <v>2240</v>
      </c>
      <c r="D15" s="7">
        <v>100</v>
      </c>
      <c r="E15" s="12">
        <f t="shared" ref="E15:E19" si="1">INDEX($C$4:$G$8,MATCH(C15,$B$4:$B$8,0),MATCH(D15,$C$3:$G$3,0))</f>
        <v>645.41</v>
      </c>
      <c r="I15" s="13" t="s">
        <v>8</v>
      </c>
    </row>
    <row r="16" spans="2:13" x14ac:dyDescent="0.3">
      <c r="C16" s="7">
        <v>2240</v>
      </c>
      <c r="D16" s="7">
        <v>200</v>
      </c>
      <c r="E16" s="12">
        <f t="shared" si="1"/>
        <v>413.39</v>
      </c>
      <c r="G16" s="8" t="s">
        <v>3</v>
      </c>
      <c r="H16" s="9" cm="1">
        <f t="array" aca="1" ref="H16" ca="1">SUM(TRANSPOSE(INDIRECT(ADDRESS(MATCH(C14:C19,B4:B8,0)+2,MATCH(D14:D19,C3:G3,0)+1))))</f>
        <v>3784.6699999999996</v>
      </c>
      <c r="I16" t="s">
        <v>9</v>
      </c>
    </row>
    <row r="17" spans="3:11" x14ac:dyDescent="0.3">
      <c r="C17" s="7">
        <v>2240</v>
      </c>
      <c r="D17" s="7">
        <v>300</v>
      </c>
      <c r="E17" s="12">
        <f t="shared" si="1"/>
        <v>686.03</v>
      </c>
      <c r="I17" s="11" t="s">
        <v>24</v>
      </c>
    </row>
    <row r="18" spans="3:11" x14ac:dyDescent="0.3">
      <c r="C18" s="7">
        <v>2639</v>
      </c>
      <c r="D18" s="7">
        <v>500</v>
      </c>
      <c r="E18" s="12">
        <f t="shared" si="1"/>
        <v>812.24</v>
      </c>
      <c r="I18" t="s">
        <v>10</v>
      </c>
    </row>
    <row r="19" spans="3:11" x14ac:dyDescent="0.3">
      <c r="C19" s="7">
        <v>6400</v>
      </c>
      <c r="D19" s="7">
        <v>300</v>
      </c>
      <c r="E19" s="12">
        <f t="shared" si="1"/>
        <v>412.01</v>
      </c>
      <c r="I19" s="13" t="s">
        <v>11</v>
      </c>
    </row>
    <row r="20" spans="3:11" x14ac:dyDescent="0.3">
      <c r="D20" s="14" t="s">
        <v>12</v>
      </c>
      <c r="E20" s="12">
        <f>SUM(E14:E19)</f>
        <v>3938.59</v>
      </c>
      <c r="I20" s="13" t="s">
        <v>13</v>
      </c>
      <c r="K20" s="11" t="s">
        <v>14</v>
      </c>
    </row>
    <row r="21" spans="3:11" x14ac:dyDescent="0.3">
      <c r="G21" s="8" t="s">
        <v>3</v>
      </c>
      <c r="H21" s="9" cm="1">
        <f t="array" ref="H21">SUM(INDEX(C4:G8,N(IF(1,MATCH(C14:C19,B4:B8,0))),N(IF(1,MATCH(D14:D19,C3:G3,0)))))</f>
        <v>3938.59</v>
      </c>
      <c r="I21" t="s">
        <v>15</v>
      </c>
    </row>
    <row r="22" spans="3:11" x14ac:dyDescent="0.3">
      <c r="I22" s="11" t="s">
        <v>16</v>
      </c>
    </row>
    <row r="23" spans="3:11" x14ac:dyDescent="0.3">
      <c r="I23" t="s">
        <v>17</v>
      </c>
    </row>
    <row r="24" spans="3:11" x14ac:dyDescent="0.3">
      <c r="I24" s="13" t="s">
        <v>18</v>
      </c>
    </row>
    <row r="25" spans="3:11" x14ac:dyDescent="0.3">
      <c r="G25" s="8" t="s">
        <v>3</v>
      </c>
      <c r="H25" s="9" cm="1">
        <f t="array" ref="H25">SUM(INDEX(C4:G8,_xlfn.XMATCH(C14:C19,B4:B8),_xlfn.XMATCH(D14:D19,C3:G3)))</f>
        <v>3938.59</v>
      </c>
      <c r="I25" t="s">
        <v>19</v>
      </c>
    </row>
    <row r="27" spans="3:11" x14ac:dyDescent="0.3">
      <c r="E27" t="s">
        <v>20</v>
      </c>
    </row>
  </sheetData>
  <conditionalFormatting sqref="C4:G8">
    <cfRule type="expression" dxfId="6" priority="1">
      <formula>OR(AND(LOOKUP($C$14,$B$4:$B$8)=$B4,LOOKUP($D$14,$C$3:$G$3)=C$3),AND(LOOKUP($C$15,$B$4:$B$8)=$B4,LOOKUP($D$15,$C$3:$G$3)=C$3),AND(LOOKUP($C$16,$B$4:$B$8)=$B4,LOOKUP($D$16,$C$3:$G$3)=C$3),AND(LOOKUP($C$17,$B$4:$B$8)=$B4,LOOKUP($D$17,$C$3:$G$3)=C$3),AND(LOOKUP($C$18,$B$4:$B$8)=$B4,LOOKUP($D$18,$C$3:$G$3)=C$3),AND(LOOKUP($C$19,$B$4:$B$8)=$B4,LOOKUP($D$19,$C$3:$G$3)=C$3))</formula>
    </cfRule>
  </conditionalFormatting>
  <hyperlinks>
    <hyperlink ref="I13" r:id="rId1" xr:uid="{15C158DC-0B2A-4235-A3CE-F92F239E4D1E}"/>
    <hyperlink ref="I17" r:id="rId2" display="https://www.youtube.com/watch?v=VE4AKPuJiis&amp;lc=Ugxn9ja2TOTQUP2sL5t4AaABAg" xr:uid="{74E29731-E1D0-4214-B169-0306787B3006}"/>
    <hyperlink ref="I22" r:id="rId3" xr:uid="{0F69D664-08D9-4BFB-993B-63EBBEF8F14D}"/>
    <hyperlink ref="K20" r:id="rId4" xr:uid="{03609A7E-5CBA-434D-B7A7-26C3D7FE1F88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47439-A7ED-46AB-879B-D58EBBF21BFF}">
  <sheetPr>
    <tabColor rgb="FF0000FF"/>
  </sheetPr>
  <dimension ref="B1:K36"/>
  <sheetViews>
    <sheetView tabSelected="1" zoomScale="115" zoomScaleNormal="115" workbookViewId="0">
      <selection activeCell="E13" sqref="E13"/>
    </sheetView>
  </sheetViews>
  <sheetFormatPr defaultRowHeight="14.4" x14ac:dyDescent="0.3"/>
  <cols>
    <col min="1" max="1" width="1.21875" customWidth="1"/>
    <col min="2" max="2" width="19.88671875" customWidth="1"/>
    <col min="3" max="3" width="12" customWidth="1"/>
    <col min="4" max="7" width="8.21875" customWidth="1"/>
    <col min="8" max="8" width="2.21875" customWidth="1"/>
    <col min="9" max="9" width="6.33203125" customWidth="1"/>
    <col min="10" max="10" width="2.77734375" customWidth="1"/>
    <col min="11" max="13" width="6.33203125" customWidth="1"/>
    <col min="14" max="14" width="6.44140625" customWidth="1"/>
    <col min="15" max="19" width="6.33203125" customWidth="1"/>
  </cols>
  <sheetData>
    <row r="1" spans="2:11" ht="6" customHeight="1" x14ac:dyDescent="0.3"/>
    <row r="2" spans="2:11" x14ac:dyDescent="0.3">
      <c r="B2" s="15" t="s">
        <v>21</v>
      </c>
      <c r="C2" s="1" t="s">
        <v>0</v>
      </c>
      <c r="D2" s="2"/>
      <c r="E2" s="2"/>
      <c r="F2" s="2"/>
      <c r="G2" s="3"/>
    </row>
    <row r="3" spans="2:11" x14ac:dyDescent="0.3">
      <c r="B3" s="4" t="s">
        <v>1</v>
      </c>
      <c r="C3" s="5">
        <v>100</v>
      </c>
      <c r="D3" s="5">
        <v>200</v>
      </c>
      <c r="E3" s="5">
        <v>300</v>
      </c>
      <c r="F3" s="5">
        <v>400</v>
      </c>
      <c r="G3" s="5">
        <v>500</v>
      </c>
    </row>
    <row r="4" spans="2:11" x14ac:dyDescent="0.3">
      <c r="B4" s="6">
        <v>1947</v>
      </c>
      <c r="C4" s="7">
        <v>443.77</v>
      </c>
      <c r="D4" s="7">
        <v>969.51</v>
      </c>
      <c r="E4" s="7">
        <v>652.91</v>
      </c>
      <c r="F4" s="7">
        <v>914.01</v>
      </c>
      <c r="G4" s="7">
        <v>448.99</v>
      </c>
    </row>
    <row r="5" spans="2:11" x14ac:dyDescent="0.3">
      <c r="B5" s="6">
        <v>2240</v>
      </c>
      <c r="C5" s="7">
        <v>645.41</v>
      </c>
      <c r="D5" s="7">
        <v>413.39</v>
      </c>
      <c r="E5" s="7">
        <v>686.03</v>
      </c>
      <c r="F5" s="7">
        <v>341.49</v>
      </c>
      <c r="G5" s="7">
        <v>799.64</v>
      </c>
    </row>
    <row r="6" spans="2:11" x14ac:dyDescent="0.3">
      <c r="B6" s="6">
        <v>2242</v>
      </c>
      <c r="C6" s="7">
        <v>708.18</v>
      </c>
      <c r="D6" s="7">
        <v>95.08</v>
      </c>
      <c r="E6" s="7">
        <v>225.11</v>
      </c>
      <c r="F6" s="7">
        <v>272.31</v>
      </c>
      <c r="G6" s="7">
        <v>554.33000000000004</v>
      </c>
    </row>
    <row r="7" spans="2:11" x14ac:dyDescent="0.3">
      <c r="B7" s="6">
        <v>2639</v>
      </c>
      <c r="C7" s="7">
        <v>849.45</v>
      </c>
      <c r="D7" s="7">
        <v>52.08</v>
      </c>
      <c r="E7" s="7">
        <v>759.91</v>
      </c>
      <c r="F7" s="7">
        <v>739.21</v>
      </c>
      <c r="G7" s="7">
        <v>812.24</v>
      </c>
    </row>
    <row r="8" spans="2:11" x14ac:dyDescent="0.3">
      <c r="B8" s="6">
        <v>6400</v>
      </c>
      <c r="C8" s="7">
        <v>698.19</v>
      </c>
      <c r="D8" s="7">
        <v>86.64</v>
      </c>
      <c r="E8" s="7">
        <v>412.01</v>
      </c>
      <c r="F8" s="7">
        <v>90.86</v>
      </c>
      <c r="G8" s="7">
        <v>505.13</v>
      </c>
    </row>
    <row r="9" spans="2:11" ht="5.4" customHeight="1" x14ac:dyDescent="0.3"/>
    <row r="10" spans="2:11" x14ac:dyDescent="0.3">
      <c r="B10" s="13" t="s">
        <v>25</v>
      </c>
    </row>
    <row r="11" spans="2:11" ht="5.4" customHeight="1" x14ac:dyDescent="0.3"/>
    <row r="12" spans="2:11" x14ac:dyDescent="0.3">
      <c r="B12" s="4" t="s">
        <v>1</v>
      </c>
      <c r="C12" s="10" t="s">
        <v>0</v>
      </c>
      <c r="E12" s="5" t="s">
        <v>26</v>
      </c>
    </row>
    <row r="13" spans="2:11" x14ac:dyDescent="0.3">
      <c r="B13" s="7">
        <v>1947</v>
      </c>
      <c r="C13" s="7">
        <v>200</v>
      </c>
      <c r="E13" s="12"/>
      <c r="F13">
        <v>2005</v>
      </c>
    </row>
    <row r="14" spans="2:11" x14ac:dyDescent="0.3">
      <c r="B14" s="7">
        <v>2240</v>
      </c>
      <c r="C14" s="7">
        <v>100</v>
      </c>
      <c r="E14" s="12" cm="1">
        <f t="array" ref="E14">SUM(INDEX(C4:G8,N(IF(1,MATCH(B13:B18,B4:B8,0))),N(IF(1,MATCH(C13:C18,C3:G3,0)))))</f>
        <v>3938.59</v>
      </c>
      <c r="F14">
        <v>2017</v>
      </c>
      <c r="G14" s="11" t="s">
        <v>15</v>
      </c>
    </row>
    <row r="15" spans="2:11" x14ac:dyDescent="0.3">
      <c r="B15" s="7">
        <v>2240</v>
      </c>
      <c r="C15" s="7">
        <v>200</v>
      </c>
      <c r="E15" s="12" cm="1">
        <f t="array" aca="1" ref="E15" ca="1">SUMPRODUCT(N(INDIRECT(ADDRESS(MATCH(B13:B18,B4:B8,0)+3,MATCH(C13:C18,C3:G3,0)+2))))</f>
        <v>3938.59</v>
      </c>
      <c r="F15">
        <v>2011</v>
      </c>
      <c r="G15" s="11" t="s">
        <v>9</v>
      </c>
    </row>
    <row r="16" spans="2:11" x14ac:dyDescent="0.3">
      <c r="B16" s="7">
        <v>2240</v>
      </c>
      <c r="C16" s="7">
        <v>300</v>
      </c>
      <c r="E16" s="12">
        <f>SUM(D4,C5:E5,G7,E8)</f>
        <v>3938.59</v>
      </c>
      <c r="F16" t="s">
        <v>23</v>
      </c>
      <c r="K16" t="str" cm="1">
        <f t="array" aca="1" ref="K16" ca="1">_xlfn.LET(_xlpm.c,E14,_xlfn.TOCOL(ADDRESS(ROW(_xlpm.c),COLUMN(_xlpm.c),4)&amp;": "&amp;_xlfn.FORMULATEXT(_xlpm.c),2))</f>
        <v>E14: =SUM(INDEX(C4:G8,N(IF(1,MATCH(B13:B18,B4:B8,0))),N(IF(1,MATCH(C13:C18,C3:G3,0)))))</v>
      </c>
    </row>
    <row r="17" spans="2:11" x14ac:dyDescent="0.3">
      <c r="B17" s="7">
        <v>2639</v>
      </c>
      <c r="C17" s="7">
        <v>500</v>
      </c>
      <c r="K17" t="str" cm="1">
        <f t="array" aca="1" ref="K17" ca="1">_xlfn.LET(_xlpm.c,E15,_xlfn.TOCOL(ADDRESS(ROW(_xlpm.c),COLUMN(_xlpm.c),4)&amp;": "&amp;_xlfn.FORMULATEXT(_xlpm.c),2))</f>
        <v>E15: =SUMPRODUCT(N(INDIRECT(ADDRESS(MATCH(B13:B18,B4:B8,0)+3,MATCH(C13:C18,C3:G3,0)+2))))</v>
      </c>
    </row>
    <row r="18" spans="2:11" x14ac:dyDescent="0.3">
      <c r="B18" s="7">
        <v>6400</v>
      </c>
      <c r="C18" s="7">
        <v>300</v>
      </c>
      <c r="K18" t="str" cm="1">
        <f t="array" aca="1" ref="K18" ca="1">_xlfn.LET(_xlpm.c,E16,_xlfn.TOCOL(ADDRESS(ROW(_xlpm.c),COLUMN(_xlpm.c),4)&amp;": "&amp;_xlfn.FORMULATEXT(_xlpm.c),2))</f>
        <v>E16: =SUM(D4,C5:E5,G7,E8)</v>
      </c>
    </row>
    <row r="19" spans="2:11" x14ac:dyDescent="0.3">
      <c r="E19" s="12" cm="1">
        <f t="array" ref="E19">SUM(INDEX(C4:G8,_xlfn.XMATCH(B13:B18,B4:B8),_xlfn.XMATCH(C13:C18,C3:G3)))</f>
        <v>3938.59</v>
      </c>
      <c r="F19" s="16" t="s">
        <v>27</v>
      </c>
      <c r="K19" t="str" cm="1">
        <f t="array" aca="1" ref="K19" ca="1">_xlfn.LET(_xlpm.c,E19,_xlfn.TOCOL(ADDRESS(ROW(_xlpm.c),COLUMN(_xlpm.c),4)&amp;": "&amp;_xlfn.FORMULATEXT(_xlpm.c),2))</f>
        <v>E19: =SUM(INDEX(C4:G8,XMATCH(B13:B18,B4:B8),XMATCH(C13:C18,C3:G3)))</v>
      </c>
    </row>
    <row r="21" spans="2:11" x14ac:dyDescent="0.3">
      <c r="E21" s="12" cm="1">
        <f t="array" ref="E21">SUM(_xlfn.XLOOKUP(B13:B18&amp;C13:C18,_xlfn.TOCOL(B4:B8&amp;C3:G3),_xlfn.TOCOL(C4:G8)))</f>
        <v>3938.59</v>
      </c>
      <c r="F21" s="16" t="s">
        <v>38</v>
      </c>
      <c r="K21" t="str" cm="1">
        <f t="array" aca="1" ref="K21" ca="1">_xlfn.LET(_xlpm.c,E21,_xlfn.TOCOL(ADDRESS(ROW(_xlpm.c),COLUMN(_xlpm.c),4)&amp;": "&amp;_xlfn.FORMULATEXT(_xlpm.c),2))</f>
        <v>E21: =SUM(XLOOKUP(B13:B18&amp;C13:C18,TOCOL(B4:B8&amp;C3:G3),TOCOL(C4:G8)))</v>
      </c>
    </row>
    <row r="22" spans="2:11" x14ac:dyDescent="0.3">
      <c r="E22" s="12" cm="1">
        <f t="array" ref="E22">SUM(MMULT(--(B13:B18=_xlfn.TOROW(B4:B8)),C4:G8)*(C13:C18=C3:G3))</f>
        <v>3938.59</v>
      </c>
      <c r="F22" s="16" t="s">
        <v>39</v>
      </c>
      <c r="K22" t="str" cm="1">
        <f t="array" aca="1" ref="K22" ca="1">_xlfn.LET(_xlpm.c,E22,_xlfn.TOCOL(ADDRESS(ROW(_xlpm.c),COLUMN(_xlpm.c),4)&amp;": "&amp;_xlfn.FORMULATEXT(_xlpm.c),2))</f>
        <v>E22: =SUM(MMULT(--(B13:B18=TOROW(B4:B8)),C4:G8)*(C13:C18=C3:G3))</v>
      </c>
    </row>
    <row r="23" spans="2:11" x14ac:dyDescent="0.3">
      <c r="E23" s="12" cm="1">
        <f t="array" ref="E23">SUM(_xlfn.MAP(B13:B18,C13:C18,_xlfn.LAMBDA(_xlpm.Acct_list,_xlpm.Dept_list,SUM((_xlpm.Acct_list=B4:B8)*(_xlpm.Dept_list=C3:G3)*(C4:G8)))))</f>
        <v>3938.59</v>
      </c>
      <c r="F23" s="16" t="s">
        <v>40</v>
      </c>
      <c r="K23" t="str" cm="1">
        <f t="array" aca="1" ref="K23" ca="1">_xlfn.LET(_xlpm.c,E23,_xlfn.TOCOL(ADDRESS(ROW(_xlpm.c),COLUMN(_xlpm.c),4)&amp;": "&amp;_xlfn.FORMULATEXT(_xlpm.c),2))</f>
        <v>E23: =SUM(MAP(B13:B18,C13:C18,LAMBDA(Acct_list,Dept_list,SUM((Acct_list=B4:B8)*(Dept_list=C3:G3)*(C4:G8)))))</v>
      </c>
    </row>
    <row r="33" spans="2:2" x14ac:dyDescent="0.3">
      <c r="B33">
        <f>LEN(B34)</f>
        <v>97</v>
      </c>
    </row>
    <row r="34" spans="2:2" x14ac:dyDescent="0.3">
      <c r="B34" t="s">
        <v>28</v>
      </c>
    </row>
    <row r="35" spans="2:2" x14ac:dyDescent="0.3">
      <c r="B35">
        <f>LEN(B36)</f>
        <v>95</v>
      </c>
    </row>
    <row r="36" spans="2:2" x14ac:dyDescent="0.3">
      <c r="B36" t="s">
        <v>29</v>
      </c>
    </row>
  </sheetData>
  <conditionalFormatting sqref="C4:G8">
    <cfRule type="expression" dxfId="5" priority="10">
      <formula>OR($B4&amp;C$3=$B$13:$B$18&amp;$C$13:$C$18)</formula>
    </cfRule>
  </conditionalFormatting>
  <hyperlinks>
    <hyperlink ref="G15" r:id="rId1" xr:uid="{33790643-5A56-4658-8989-36A51F5AABD0}"/>
    <hyperlink ref="G14" r:id="rId2" xr:uid="{A2DF7F49-8869-47D1-A65D-58DE577FF58E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A0E69-6E7B-421F-AC41-48DF87A56981}">
  <sheetPr>
    <tabColor rgb="FF0000FF"/>
  </sheetPr>
  <dimension ref="B1:M21"/>
  <sheetViews>
    <sheetView zoomScale="130" zoomScaleNormal="130" workbookViewId="0">
      <selection activeCell="D3" sqref="D3:I7"/>
    </sheetView>
  </sheetViews>
  <sheetFormatPr defaultRowHeight="14.4" x14ac:dyDescent="0.3"/>
  <cols>
    <col min="1" max="1" width="2.21875" customWidth="1"/>
    <col min="2" max="2" width="19.88671875" customWidth="1"/>
    <col min="3" max="3" width="12" customWidth="1"/>
    <col min="4" max="7" width="8.21875" customWidth="1"/>
    <col min="8" max="8" width="2.21875" customWidth="1"/>
    <col min="9" max="9" width="15" bestFit="1" customWidth="1"/>
    <col min="10" max="10" width="10.5546875" bestFit="1" customWidth="1"/>
    <col min="11" max="13" width="6.33203125" customWidth="1"/>
    <col min="14" max="14" width="2.21875" customWidth="1"/>
    <col min="15" max="19" width="6.33203125" customWidth="1"/>
  </cols>
  <sheetData>
    <row r="1" spans="2:13" x14ac:dyDescent="0.3">
      <c r="I1" s="4" t="s">
        <v>1</v>
      </c>
      <c r="J1" s="10" t="s">
        <v>0</v>
      </c>
    </row>
    <row r="2" spans="2:13" x14ac:dyDescent="0.3">
      <c r="B2" s="13" t="s">
        <v>21</v>
      </c>
      <c r="C2" s="1" t="s">
        <v>0</v>
      </c>
      <c r="D2" s="2"/>
      <c r="E2" s="2"/>
      <c r="F2" s="2"/>
      <c r="G2" s="3"/>
      <c r="I2" s="7">
        <v>1947</v>
      </c>
      <c r="J2" s="7">
        <v>200</v>
      </c>
    </row>
    <row r="3" spans="2:13" x14ac:dyDescent="0.3">
      <c r="B3" s="4" t="s">
        <v>1</v>
      </c>
      <c r="C3" s="5">
        <v>100</v>
      </c>
      <c r="D3" s="5">
        <v>200</v>
      </c>
      <c r="E3" s="5">
        <v>300</v>
      </c>
      <c r="F3" s="5">
        <v>400</v>
      </c>
      <c r="G3" s="5">
        <v>500</v>
      </c>
      <c r="I3" s="7">
        <v>2240</v>
      </c>
      <c r="J3" s="7">
        <v>100</v>
      </c>
    </row>
    <row r="4" spans="2:13" x14ac:dyDescent="0.3">
      <c r="B4" s="6">
        <v>1947</v>
      </c>
      <c r="C4" s="7">
        <v>443.77</v>
      </c>
      <c r="D4" s="7">
        <v>969.51</v>
      </c>
      <c r="E4" s="7">
        <v>652.91</v>
      </c>
      <c r="F4" s="7">
        <v>914.01</v>
      </c>
      <c r="G4" s="7">
        <v>448.99</v>
      </c>
      <c r="I4" s="7">
        <v>2240</v>
      </c>
      <c r="J4" s="7">
        <v>200</v>
      </c>
    </row>
    <row r="5" spans="2:13" x14ac:dyDescent="0.3">
      <c r="B5" s="6">
        <v>2240</v>
      </c>
      <c r="C5" s="7">
        <v>645.41</v>
      </c>
      <c r="D5" s="7">
        <v>413.39</v>
      </c>
      <c r="E5" s="7">
        <v>686.03</v>
      </c>
      <c r="F5" s="7">
        <v>341.49</v>
      </c>
      <c r="G5" s="7">
        <v>799.64</v>
      </c>
      <c r="I5" s="7">
        <v>2240</v>
      </c>
      <c r="J5" s="7">
        <v>300</v>
      </c>
    </row>
    <row r="6" spans="2:13" x14ac:dyDescent="0.3">
      <c r="B6" s="6">
        <v>2242</v>
      </c>
      <c r="C6" s="7">
        <v>708.18</v>
      </c>
      <c r="D6" s="7">
        <v>95.08</v>
      </c>
      <c r="E6" s="7">
        <v>225.11</v>
      </c>
      <c r="F6" s="7">
        <v>272.31</v>
      </c>
      <c r="G6" s="7">
        <v>554.33000000000004</v>
      </c>
      <c r="I6" s="7">
        <v>2639</v>
      </c>
      <c r="J6" s="7">
        <v>500</v>
      </c>
    </row>
    <row r="7" spans="2:13" x14ac:dyDescent="0.3">
      <c r="B7" s="6">
        <v>2639</v>
      </c>
      <c r="C7" s="7">
        <v>849.45</v>
      </c>
      <c r="D7" s="7">
        <v>52.08</v>
      </c>
      <c r="E7" s="7">
        <v>759.91</v>
      </c>
      <c r="F7" s="7">
        <v>739.21</v>
      </c>
      <c r="G7" s="7">
        <v>812.24</v>
      </c>
      <c r="I7" s="7">
        <v>6400</v>
      </c>
      <c r="J7" s="7">
        <v>100</v>
      </c>
    </row>
    <row r="8" spans="2:13" x14ac:dyDescent="0.3">
      <c r="B8" s="6">
        <v>6400</v>
      </c>
      <c r="C8" s="7">
        <v>698.19</v>
      </c>
      <c r="D8" s="7">
        <v>86.64</v>
      </c>
      <c r="E8" s="7">
        <v>412.01</v>
      </c>
      <c r="F8" s="7">
        <v>90.86</v>
      </c>
      <c r="G8" s="7">
        <v>505.13</v>
      </c>
      <c r="I8" s="5" t="s">
        <v>22</v>
      </c>
      <c r="J8" s="12" cm="1">
        <f t="array" ref="J8">SUM(INDEX(C4:G8,_xlfn.XMATCH(I2:I7,B4:B8),_xlfn.XMATCH(J2:J7,C3:G3)))</f>
        <v>4224.7700000000004</v>
      </c>
    </row>
    <row r="10" spans="2:13" x14ac:dyDescent="0.3">
      <c r="C10" s="7" t="e" cm="1">
        <f t="array" ref="C10">_xlfn.XMATCH($B4&amp;C$3,$I$2:$I$7&amp;$J$2:$J$7)</f>
        <v>#N/A</v>
      </c>
      <c r="D10" s="7" cm="1">
        <f t="array" ref="D10">_xlfn.XMATCH($B4&amp;D$3,$I$2:$I$7&amp;$J$2:$J$7)</f>
        <v>1</v>
      </c>
      <c r="E10" s="7" t="e" cm="1">
        <f t="array" ref="E10">_xlfn.XMATCH($B4&amp;E$3,$I$2:$I$7&amp;$J$2:$J$7)</f>
        <v>#N/A</v>
      </c>
      <c r="F10" s="7" t="e" cm="1">
        <f t="array" ref="F10">_xlfn.XMATCH($B4&amp;F$3,$I$2:$I$7&amp;$J$2:$J$7)</f>
        <v>#N/A</v>
      </c>
      <c r="G10" s="7" t="e" cm="1">
        <f t="array" ref="G10">_xlfn.XMATCH($B4&amp;G$3,$I$2:$I$7&amp;$J$2:$J$7)</f>
        <v>#N/A</v>
      </c>
      <c r="I10" s="7" t="b" cm="1">
        <f t="array" ref="I10">OR($B4&amp;C$3=$I$2:$I$7&amp;$J$2:$J$7)</f>
        <v>0</v>
      </c>
      <c r="J10" s="7" t="b" cm="1">
        <f t="array" ref="J10">OR($B4&amp;D$3=$I$2:$I$7&amp;$J$2:$J$7)</f>
        <v>1</v>
      </c>
      <c r="K10" s="7" t="b" cm="1">
        <f t="array" ref="K10">OR($B4&amp;E$3=$I$2:$I$7&amp;$J$2:$J$7)</f>
        <v>0</v>
      </c>
      <c r="L10" s="7" t="b" cm="1">
        <f t="array" ref="L10">OR($B4&amp;F$3=$I$2:$I$7&amp;$J$2:$J$7)</f>
        <v>0</v>
      </c>
      <c r="M10" s="7" t="b" cm="1">
        <f t="array" ref="M10">OR($B4&amp;G$3=$I$2:$I$7&amp;$J$2:$J$7)</f>
        <v>0</v>
      </c>
    </row>
    <row r="11" spans="2:13" x14ac:dyDescent="0.3">
      <c r="C11" s="7" cm="1">
        <f t="array" ref="C11">_xlfn.XMATCH($B5&amp;C$3,$I$2:$I$7&amp;$J$2:$J$7)</f>
        <v>2</v>
      </c>
      <c r="D11" s="7" cm="1">
        <f t="array" ref="D11">_xlfn.XMATCH($B5&amp;D$3,$I$2:$I$7&amp;$J$2:$J$7)</f>
        <v>3</v>
      </c>
      <c r="E11" s="7" cm="1">
        <f t="array" ref="E11">_xlfn.XMATCH($B5&amp;E$3,$I$2:$I$7&amp;$J$2:$J$7)</f>
        <v>4</v>
      </c>
      <c r="F11" s="7" t="e" cm="1">
        <f t="array" ref="F11">_xlfn.XMATCH($B5&amp;F$3,$I$2:$I$7&amp;$J$2:$J$7)</f>
        <v>#N/A</v>
      </c>
      <c r="G11" s="7" t="e" cm="1">
        <f t="array" ref="G11">_xlfn.XMATCH($B5&amp;G$3,$I$2:$I$7&amp;$J$2:$J$7)</f>
        <v>#N/A</v>
      </c>
      <c r="I11" s="7" t="b" cm="1">
        <f t="array" ref="I11">OR($B5&amp;C$3=$I$2:$I$7&amp;$J$2:$J$7)</f>
        <v>1</v>
      </c>
      <c r="J11" s="7" t="b" cm="1">
        <f t="array" ref="J11">OR($B5&amp;D$3=$I$2:$I$7&amp;$J$2:$J$7)</f>
        <v>1</v>
      </c>
      <c r="K11" s="7" t="b" cm="1">
        <f t="array" ref="K11">OR($B5&amp;E$3=$I$2:$I$7&amp;$J$2:$J$7)</f>
        <v>1</v>
      </c>
      <c r="L11" s="7" t="b" cm="1">
        <f t="array" ref="L11">OR($B5&amp;F$3=$I$2:$I$7&amp;$J$2:$J$7)</f>
        <v>0</v>
      </c>
      <c r="M11" s="7" t="b" cm="1">
        <f t="array" ref="M11">OR($B5&amp;G$3=$I$2:$I$7&amp;$J$2:$J$7)</f>
        <v>0</v>
      </c>
    </row>
    <row r="12" spans="2:13" x14ac:dyDescent="0.3">
      <c r="C12" s="7" t="e" cm="1">
        <f t="array" ref="C12">_xlfn.XMATCH($B6&amp;C$3,$I$2:$I$7&amp;$J$2:$J$7)</f>
        <v>#N/A</v>
      </c>
      <c r="D12" s="7" t="e" cm="1">
        <f t="array" ref="D12">_xlfn.XMATCH($B6&amp;D$3,$I$2:$I$7&amp;$J$2:$J$7)</f>
        <v>#N/A</v>
      </c>
      <c r="E12" s="7" t="e" cm="1">
        <f t="array" ref="E12">_xlfn.XMATCH($B6&amp;E$3,$I$2:$I$7&amp;$J$2:$J$7)</f>
        <v>#N/A</v>
      </c>
      <c r="F12" s="7" t="e" cm="1">
        <f t="array" ref="F12">_xlfn.XMATCH($B6&amp;F$3,$I$2:$I$7&amp;$J$2:$J$7)</f>
        <v>#N/A</v>
      </c>
      <c r="G12" s="7" t="e" cm="1">
        <f t="array" ref="G12">_xlfn.XMATCH($B6&amp;G$3,$I$2:$I$7&amp;$J$2:$J$7)</f>
        <v>#N/A</v>
      </c>
      <c r="I12" s="7" t="b" cm="1">
        <f t="array" ref="I12">OR($B6&amp;C$3=$I$2:$I$7&amp;$J$2:$J$7)</f>
        <v>0</v>
      </c>
      <c r="J12" s="7" t="b" cm="1">
        <f t="array" ref="J12">OR($B6&amp;D$3=$I$2:$I$7&amp;$J$2:$J$7)</f>
        <v>0</v>
      </c>
      <c r="K12" s="7" t="b" cm="1">
        <f t="array" ref="K12">OR($B6&amp;E$3=$I$2:$I$7&amp;$J$2:$J$7)</f>
        <v>0</v>
      </c>
      <c r="L12" s="7" t="b" cm="1">
        <f t="array" ref="L12">OR($B6&amp;F$3=$I$2:$I$7&amp;$J$2:$J$7)</f>
        <v>0</v>
      </c>
      <c r="M12" s="7" t="b" cm="1">
        <f t="array" ref="M12">OR($B6&amp;G$3=$I$2:$I$7&amp;$J$2:$J$7)</f>
        <v>0</v>
      </c>
    </row>
    <row r="13" spans="2:13" x14ac:dyDescent="0.3">
      <c r="C13" s="7" t="e" cm="1">
        <f t="array" ref="C13">_xlfn.XMATCH($B7&amp;C$3,$I$2:$I$7&amp;$J$2:$J$7)</f>
        <v>#N/A</v>
      </c>
      <c r="D13" s="7" t="e" cm="1">
        <f t="array" ref="D13">_xlfn.XMATCH($B7&amp;D$3,$I$2:$I$7&amp;$J$2:$J$7)</f>
        <v>#N/A</v>
      </c>
      <c r="E13" s="7" t="e" cm="1">
        <f t="array" ref="E13">_xlfn.XMATCH($B7&amp;E$3,$I$2:$I$7&amp;$J$2:$J$7)</f>
        <v>#N/A</v>
      </c>
      <c r="F13" s="7" t="e" cm="1">
        <f t="array" ref="F13">_xlfn.XMATCH($B7&amp;F$3,$I$2:$I$7&amp;$J$2:$J$7)</f>
        <v>#N/A</v>
      </c>
      <c r="G13" s="7" cm="1">
        <f t="array" ref="G13">_xlfn.XMATCH($B7&amp;G$3,$I$2:$I$7&amp;$J$2:$J$7)</f>
        <v>5</v>
      </c>
      <c r="I13" s="7" t="b" cm="1">
        <f t="array" ref="I13">OR($B7&amp;C$3=$I$2:$I$7&amp;$J$2:$J$7)</f>
        <v>0</v>
      </c>
      <c r="J13" s="7" t="b" cm="1">
        <f t="array" ref="J13">OR($B7&amp;D$3=$I$2:$I$7&amp;$J$2:$J$7)</f>
        <v>0</v>
      </c>
      <c r="K13" s="7" t="b" cm="1">
        <f t="array" ref="K13">OR($B7&amp;E$3=$I$2:$I$7&amp;$J$2:$J$7)</f>
        <v>0</v>
      </c>
      <c r="L13" s="7" t="b" cm="1">
        <f t="array" ref="L13">OR($B7&amp;F$3=$I$2:$I$7&amp;$J$2:$J$7)</f>
        <v>0</v>
      </c>
      <c r="M13" s="7" t="b" cm="1">
        <f t="array" ref="M13">OR($B7&amp;G$3=$I$2:$I$7&amp;$J$2:$J$7)</f>
        <v>1</v>
      </c>
    </row>
    <row r="14" spans="2:13" x14ac:dyDescent="0.3">
      <c r="C14" s="7" cm="1">
        <f t="array" ref="C14">_xlfn.XMATCH($B8&amp;C$3,$I$2:$I$7&amp;$J$2:$J$7)</f>
        <v>6</v>
      </c>
      <c r="D14" s="7" t="e" cm="1">
        <f t="array" ref="D14">_xlfn.XMATCH($B8&amp;D$3,$I$2:$I$7&amp;$J$2:$J$7)</f>
        <v>#N/A</v>
      </c>
      <c r="E14" s="7" t="e" cm="1">
        <f t="array" ref="E14">_xlfn.XMATCH($B8&amp;E$3,$I$2:$I$7&amp;$J$2:$J$7)</f>
        <v>#N/A</v>
      </c>
      <c r="F14" s="7" t="e" cm="1">
        <f t="array" ref="F14">_xlfn.XMATCH($B8&amp;F$3,$I$2:$I$7&amp;$J$2:$J$7)</f>
        <v>#N/A</v>
      </c>
      <c r="G14" s="7" t="e" cm="1">
        <f t="array" ref="G14">_xlfn.XMATCH($B8&amp;G$3,$I$2:$I$7&amp;$J$2:$J$7)</f>
        <v>#N/A</v>
      </c>
      <c r="I14" s="7" t="b" cm="1">
        <f t="array" ref="I14">OR($B8&amp;C$3=$I$2:$I$7&amp;$J$2:$J$7)</f>
        <v>1</v>
      </c>
      <c r="J14" s="7" t="b" cm="1">
        <f t="array" ref="J14">OR($B8&amp;D$3=$I$2:$I$7&amp;$J$2:$J$7)</f>
        <v>0</v>
      </c>
      <c r="K14" s="7" t="b" cm="1">
        <f t="array" ref="K14">OR($B8&amp;E$3=$I$2:$I$7&amp;$J$2:$J$7)</f>
        <v>0</v>
      </c>
      <c r="L14" s="7" t="b" cm="1">
        <f t="array" ref="L14">OR($B8&amp;F$3=$I$2:$I$7&amp;$J$2:$J$7)</f>
        <v>0</v>
      </c>
      <c r="M14" s="7" t="b" cm="1">
        <f t="array" ref="M14">OR($B8&amp;G$3=$I$2:$I$7&amp;$J$2:$J$7)</f>
        <v>0</v>
      </c>
    </row>
    <row r="17" spans="3:13" x14ac:dyDescent="0.3">
      <c r="C17" s="7" t="b">
        <f t="shared" ref="C17:G21" si="0">OR(AND(LOOKUP($I$2,$B$4:$B$8)=$B4,LOOKUP($J$2,$C$3:$G$3)=C$3),AND(LOOKUP($I$3,$B$4:$B$8)=$B4,LOOKUP($J$3,$C$3:$G$3)=C$3),AND(LOOKUP($I$4,$B$4:$B$8)=$B4,LOOKUP($J$4,$C$3:$G$3)=C$3),AND(LOOKUP($I$5,$B$4:$B$8)=$B4,LOOKUP($J$5,$C$3:$G$3)=C$3),AND(LOOKUP($I$6,$B$4:$B$8)=$B4,LOOKUP($J$6,$C$3:$G$3)=C$3),AND(LOOKUP($I$7,$B$4:$B$8)=$B4,LOOKUP($J$7,$C$3:$G$3)=C$3))</f>
        <v>0</v>
      </c>
      <c r="D17" s="7" t="b">
        <f t="shared" si="0"/>
        <v>1</v>
      </c>
      <c r="E17" s="7" t="b">
        <f t="shared" si="0"/>
        <v>0</v>
      </c>
      <c r="F17" s="7" t="b">
        <f t="shared" si="0"/>
        <v>0</v>
      </c>
      <c r="G17" s="7" t="b">
        <f t="shared" si="0"/>
        <v>0</v>
      </c>
      <c r="I17" s="7" t="b" cm="1">
        <f t="array" ref="I17">ISNUMBER(_xlfn.XMATCH($B4&amp;C$3,$I$2:$I$7&amp;$J$2:$J$7))</f>
        <v>0</v>
      </c>
      <c r="J17" s="7" t="b" cm="1">
        <f t="array" ref="J17">ISNUMBER(_xlfn.XMATCH($B4&amp;D$3,$I$2:$I$7&amp;$J$2:$J$7))</f>
        <v>1</v>
      </c>
      <c r="K17" s="7" t="b" cm="1">
        <f t="array" ref="K17">ISNUMBER(_xlfn.XMATCH($B4&amp;E$3,$I$2:$I$7&amp;$J$2:$J$7))</f>
        <v>0</v>
      </c>
      <c r="L17" s="7" t="b" cm="1">
        <f t="array" ref="L17">ISNUMBER(_xlfn.XMATCH($B4&amp;F$3,$I$2:$I$7&amp;$J$2:$J$7))</f>
        <v>0</v>
      </c>
      <c r="M17" s="7" t="b" cm="1">
        <f t="array" ref="M17">ISNUMBER(_xlfn.XMATCH($B4&amp;G$3,$I$2:$I$7&amp;$J$2:$J$7))</f>
        <v>0</v>
      </c>
    </row>
    <row r="18" spans="3:13" x14ac:dyDescent="0.3">
      <c r="C18" s="7" t="b">
        <f t="shared" si="0"/>
        <v>1</v>
      </c>
      <c r="D18" s="7" t="b">
        <f t="shared" si="0"/>
        <v>1</v>
      </c>
      <c r="E18" s="7" t="b">
        <f t="shared" si="0"/>
        <v>1</v>
      </c>
      <c r="F18" s="7" t="b">
        <f t="shared" si="0"/>
        <v>0</v>
      </c>
      <c r="G18" s="7" t="b">
        <f t="shared" si="0"/>
        <v>0</v>
      </c>
      <c r="I18" s="7" t="b" cm="1">
        <f t="array" ref="I18">ISNUMBER(_xlfn.XMATCH($B5&amp;C$3,$I$2:$I$7&amp;$J$2:$J$7))</f>
        <v>1</v>
      </c>
      <c r="J18" s="7" t="b" cm="1">
        <f t="array" ref="J18">ISNUMBER(_xlfn.XMATCH($B5&amp;D$3,$I$2:$I$7&amp;$J$2:$J$7))</f>
        <v>1</v>
      </c>
      <c r="K18" s="7" t="b" cm="1">
        <f t="array" ref="K18">ISNUMBER(_xlfn.XMATCH($B5&amp;E$3,$I$2:$I$7&amp;$J$2:$J$7))</f>
        <v>1</v>
      </c>
      <c r="L18" s="7" t="b" cm="1">
        <f t="array" ref="L18">ISNUMBER(_xlfn.XMATCH($B5&amp;F$3,$I$2:$I$7&amp;$J$2:$J$7))</f>
        <v>0</v>
      </c>
      <c r="M18" s="7" t="b" cm="1">
        <f t="array" ref="M18">ISNUMBER(_xlfn.XMATCH($B5&amp;G$3,$I$2:$I$7&amp;$J$2:$J$7))</f>
        <v>0</v>
      </c>
    </row>
    <row r="19" spans="3:13" x14ac:dyDescent="0.3">
      <c r="C19" s="7" t="b">
        <f t="shared" si="0"/>
        <v>0</v>
      </c>
      <c r="D19" s="7" t="b">
        <f t="shared" si="0"/>
        <v>0</v>
      </c>
      <c r="E19" s="7" t="b">
        <f t="shared" si="0"/>
        <v>0</v>
      </c>
      <c r="F19" s="7" t="b">
        <f t="shared" si="0"/>
        <v>0</v>
      </c>
      <c r="G19" s="7" t="b">
        <f t="shared" si="0"/>
        <v>0</v>
      </c>
      <c r="I19" s="7" t="b" cm="1">
        <f t="array" ref="I19">ISNUMBER(_xlfn.XMATCH($B6&amp;C$3,$I$2:$I$7&amp;$J$2:$J$7))</f>
        <v>0</v>
      </c>
      <c r="J19" s="7" t="b" cm="1">
        <f t="array" ref="J19">ISNUMBER(_xlfn.XMATCH($B6&amp;D$3,$I$2:$I$7&amp;$J$2:$J$7))</f>
        <v>0</v>
      </c>
      <c r="K19" s="7" t="b" cm="1">
        <f t="array" ref="K19">ISNUMBER(_xlfn.XMATCH($B6&amp;E$3,$I$2:$I$7&amp;$J$2:$J$7))</f>
        <v>0</v>
      </c>
      <c r="L19" s="7" t="b" cm="1">
        <f t="array" ref="L19">ISNUMBER(_xlfn.XMATCH($B6&amp;F$3,$I$2:$I$7&amp;$J$2:$J$7))</f>
        <v>0</v>
      </c>
      <c r="M19" s="7" t="b" cm="1">
        <f t="array" ref="M19">ISNUMBER(_xlfn.XMATCH($B6&amp;G$3,$I$2:$I$7&amp;$J$2:$J$7))</f>
        <v>0</v>
      </c>
    </row>
    <row r="20" spans="3:13" x14ac:dyDescent="0.3">
      <c r="C20" s="7" t="b">
        <f t="shared" si="0"/>
        <v>0</v>
      </c>
      <c r="D20" s="7" t="b">
        <f t="shared" si="0"/>
        <v>0</v>
      </c>
      <c r="E20" s="7" t="b">
        <f t="shared" si="0"/>
        <v>0</v>
      </c>
      <c r="F20" s="7" t="b">
        <f t="shared" si="0"/>
        <v>0</v>
      </c>
      <c r="G20" s="7" t="b">
        <f t="shared" si="0"/>
        <v>1</v>
      </c>
      <c r="I20" s="7" t="b" cm="1">
        <f t="array" ref="I20">ISNUMBER(_xlfn.XMATCH($B7&amp;C$3,$I$2:$I$7&amp;$J$2:$J$7))</f>
        <v>0</v>
      </c>
      <c r="J20" s="7" t="b" cm="1">
        <f t="array" ref="J20">ISNUMBER(_xlfn.XMATCH($B7&amp;D$3,$I$2:$I$7&amp;$J$2:$J$7))</f>
        <v>0</v>
      </c>
      <c r="K20" s="7" t="b" cm="1">
        <f t="array" ref="K20">ISNUMBER(_xlfn.XMATCH($B7&amp;E$3,$I$2:$I$7&amp;$J$2:$J$7))</f>
        <v>0</v>
      </c>
      <c r="L20" s="7" t="b" cm="1">
        <f t="array" ref="L20">ISNUMBER(_xlfn.XMATCH($B7&amp;F$3,$I$2:$I$7&amp;$J$2:$J$7))</f>
        <v>0</v>
      </c>
      <c r="M20" s="7" t="b" cm="1">
        <f t="array" ref="M20">ISNUMBER(_xlfn.XMATCH($B7&amp;G$3,$I$2:$I$7&amp;$J$2:$J$7))</f>
        <v>1</v>
      </c>
    </row>
    <row r="21" spans="3:13" x14ac:dyDescent="0.3">
      <c r="C21" s="7" t="b">
        <f t="shared" si="0"/>
        <v>1</v>
      </c>
      <c r="D21" s="7" t="b">
        <f t="shared" si="0"/>
        <v>0</v>
      </c>
      <c r="E21" s="7" t="b">
        <f t="shared" si="0"/>
        <v>0</v>
      </c>
      <c r="F21" s="7" t="b">
        <f t="shared" si="0"/>
        <v>0</v>
      </c>
      <c r="G21" s="7" t="b">
        <f t="shared" si="0"/>
        <v>0</v>
      </c>
      <c r="I21" s="7" t="b" cm="1">
        <f t="array" ref="I21">ISNUMBER(_xlfn.XMATCH($B8&amp;C$3,$I$2:$I$7&amp;$J$2:$J$7))</f>
        <v>1</v>
      </c>
      <c r="J21" s="7" t="b" cm="1">
        <f t="array" ref="J21">ISNUMBER(_xlfn.XMATCH($B8&amp;D$3,$I$2:$I$7&amp;$J$2:$J$7))</f>
        <v>0</v>
      </c>
      <c r="K21" s="7" t="b" cm="1">
        <f t="array" ref="K21">ISNUMBER(_xlfn.XMATCH($B8&amp;E$3,$I$2:$I$7&amp;$J$2:$J$7))</f>
        <v>0</v>
      </c>
      <c r="L21" s="7" t="b" cm="1">
        <f t="array" ref="L21">ISNUMBER(_xlfn.XMATCH($B8&amp;F$3,$I$2:$I$7&amp;$J$2:$J$7))</f>
        <v>0</v>
      </c>
      <c r="M21" s="7" t="b" cm="1">
        <f t="array" ref="M21">ISNUMBER(_xlfn.XMATCH($B8&amp;G$3,$I$2:$I$7&amp;$J$2:$J$7))</f>
        <v>0</v>
      </c>
    </row>
  </sheetData>
  <conditionalFormatting sqref="C4:G8">
    <cfRule type="expression" dxfId="4" priority="1">
      <formula>_xlfn.XMATCH($B4&amp;C$3,$I$2:$I$7&amp;$J$2:$J$7)</formula>
    </cfRule>
    <cfRule type="expression" dxfId="3" priority="4">
      <formula>OR($B4&amp;C$3=$I$2:$I$7&amp;$J$2:$J$7)</formula>
    </cfRule>
  </conditionalFormatting>
  <conditionalFormatting sqref="C10:G14">
    <cfRule type="cellIs" dxfId="2" priority="6" operator="equal">
      <formula>TRUE</formula>
    </cfRule>
  </conditionalFormatting>
  <conditionalFormatting sqref="I10:M14 C17:G21">
    <cfRule type="cellIs" dxfId="1" priority="8" operator="equal">
      <formula>TRUE</formula>
    </cfRule>
  </conditionalFormatting>
  <conditionalFormatting sqref="I17:M21">
    <cfRule type="cellIs" dxfId="0" priority="2" operator="equal">
      <formula>TRUE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1888 (C)</vt:lpstr>
      <vt:lpstr>1888C</vt:lpstr>
      <vt:lpstr>ew</vt:lpstr>
      <vt:lpstr>1888</vt:lpstr>
      <vt:lpstr>1889</vt:lpstr>
    </vt:vector>
  </TitlesOfParts>
  <Company>Highline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Girvin, Michael</dc:creator>
  <cp:lastModifiedBy>Girvin, Michael</cp:lastModifiedBy>
  <dcterms:created xsi:type="dcterms:W3CDTF">2025-04-30T16:28:13Z</dcterms:created>
  <dcterms:modified xsi:type="dcterms:W3CDTF">2025-05-03T04:01:57Z</dcterms:modified>
</cp:coreProperties>
</file>