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Desktop\1835Part02\"/>
    </mc:Choice>
  </mc:AlternateContent>
  <xr:revisionPtr revIDLastSave="0" documentId="13_ncr:1_{B35C39C0-63B6-4430-AA18-258C43ABAF50}" xr6:coauthVersionLast="47" xr6:coauthVersionMax="47" xr10:uidLastSave="{00000000-0000-0000-0000-000000000000}"/>
  <bookViews>
    <workbookView xWindow="-120" yWindow="-120" windowWidth="29040" windowHeight="15840" tabRatio="635" firstSheet="3" activeTab="3" xr2:uid="{5C3DC13D-FFC1-483F-982E-CEB64856AE7C}"/>
  </bookViews>
  <sheets>
    <sheet name="(1835)C" sheetId="3" r:id="rId1"/>
    <sheet name="(1836)C" sheetId="4" r:id="rId2"/>
    <sheet name="1837C" sheetId="6" r:id="rId3"/>
    <sheet name="(1835)" sheetId="1" r:id="rId4"/>
    <sheet name="1835Part02" sheetId="11" r:id="rId5"/>
    <sheet name="1835Part02 (an)" sheetId="13" r:id="rId6"/>
    <sheet name="(1836)" sheetId="5" r:id="rId7"/>
    <sheet name="1837" sheetId="7" r:id="rId8"/>
    <sheet name="1837(an)" sheetId="10" r:id="rId9"/>
    <sheet name="Bonus" sheetId="8" state="hidden" r:id="rId10"/>
  </sheets>
  <definedNames>
    <definedName name="_xlnm._FilterDatabase" localSheetId="9" hidden="1">Bonus!$B$5:$D$24</definedName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_xlnm.Criteria" localSheetId="9">Bonus!$M$5:$M$6</definedName>
    <definedName name="_xlnm.Extract" localSheetId="9">Bonus!$M$8:$O$8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" i="13" l="1"/>
  <c r="E16" i="13"/>
  <c r="E20" i="13" s="1"/>
  <c r="G14" i="13"/>
  <c r="G14" i="13" a="1"/>
  <c r="F14" i="13"/>
  <c r="E14" i="13"/>
  <c r="D14" i="13"/>
  <c r="G13" i="13"/>
  <c r="F13" i="13"/>
  <c r="E13" i="13"/>
  <c r="D13" i="13"/>
  <c r="E11" i="13" a="1"/>
  <c r="E11" i="13" s="1"/>
  <c r="E10" i="13" a="1"/>
  <c r="E10" i="13" s="1"/>
  <c r="E9" i="13" a="1"/>
  <c r="E9" i="13" s="1"/>
  <c r="E8" i="13" a="1"/>
  <c r="E8" i="13" s="1"/>
  <c r="E7" i="13" a="1"/>
  <c r="E7" i="13" s="1"/>
  <c r="E16" i="11"/>
  <c r="D13" i="11"/>
  <c r="E13" i="11"/>
  <c r="F13" i="11"/>
  <c r="G13" i="11"/>
  <c r="H15" i="10" a="1"/>
  <c r="H15" i="10" s="1"/>
  <c r="H6" i="10" a="1"/>
  <c r="Y6" i="10" s="1" a="1"/>
  <c r="Y6" i="10" s="1"/>
  <c r="L3" i="10" a="1"/>
  <c r="L3" i="10" s="1"/>
  <c r="H6" i="7" a="1"/>
  <c r="H6" i="7" s="1"/>
  <c r="M6" i="8" a="1"/>
  <c r="M6" i="8" s="1"/>
  <c r="L3" i="7" a="1"/>
  <c r="L3" i="7" s="1"/>
  <c r="I22" i="13" a="1"/>
  <c r="I18" i="13" a="1"/>
  <c r="I13" i="13" a="1"/>
  <c r="I22" i="11" a="1"/>
  <c r="I18" i="11" a="1"/>
  <c r="I13" i="11" a="1"/>
  <c r="I13" i="13" l="1"/>
  <c r="I18" i="13"/>
  <c r="I22" i="13"/>
  <c r="I22" i="11"/>
  <c r="I18" i="11"/>
  <c r="I13" i="11"/>
  <c r="L6" i="10" a="1"/>
  <c r="L6" i="10" s="1"/>
  <c r="N12" i="10" a="1"/>
  <c r="N12" i="10" s="1"/>
  <c r="N24" i="10" a="1"/>
  <c r="N24" i="10" s="1"/>
  <c r="N22" i="10" a="1"/>
  <c r="N22" i="10" s="1"/>
  <c r="N20" i="10" a="1"/>
  <c r="N20" i="10" s="1"/>
  <c r="N18" i="10" a="1"/>
  <c r="N18" i="10" s="1"/>
  <c r="L11" i="10" a="1"/>
  <c r="L11" i="10" s="1"/>
  <c r="M24" i="10" a="1"/>
  <c r="M24" i="10" s="1"/>
  <c r="M22" i="10" a="1"/>
  <c r="M22" i="10" s="1"/>
  <c r="M20" i="10" a="1"/>
  <c r="M20" i="10" s="1"/>
  <c r="M18" i="10" a="1"/>
  <c r="M18" i="10" s="1"/>
  <c r="M16" i="10" a="1"/>
  <c r="M16" i="10" s="1"/>
  <c r="N14" i="10" a="1"/>
  <c r="N14" i="10" s="1"/>
  <c r="L24" i="10" a="1"/>
  <c r="L24" i="10" s="1"/>
  <c r="L22" i="10" a="1"/>
  <c r="L22" i="10" s="1"/>
  <c r="L20" i="10" a="1"/>
  <c r="L20" i="10" s="1"/>
  <c r="L18" i="10" a="1"/>
  <c r="L18" i="10" s="1"/>
  <c r="L16" i="10" a="1"/>
  <c r="L16" i="10" s="1"/>
  <c r="M14" i="10" a="1"/>
  <c r="M14" i="10" s="1"/>
  <c r="M12" i="10" a="1"/>
  <c r="M12" i="10" s="1"/>
  <c r="M10" i="10" a="1"/>
  <c r="M10" i="10" s="1"/>
  <c r="M8" i="10" a="1"/>
  <c r="M8" i="10" s="1"/>
  <c r="L19" i="10" a="1"/>
  <c r="L19" i="10" s="1"/>
  <c r="M11" i="10" a="1"/>
  <c r="M11" i="10" s="1"/>
  <c r="L21" i="10" a="1"/>
  <c r="L21" i="10" s="1"/>
  <c r="N23" i="10" a="1"/>
  <c r="N23" i="10" s="1"/>
  <c r="N21" i="10" a="1"/>
  <c r="N21" i="10" s="1"/>
  <c r="N19" i="10" a="1"/>
  <c r="N19" i="10" s="1"/>
  <c r="N17" i="10" a="1"/>
  <c r="N17" i="10" s="1"/>
  <c r="N15" i="10" a="1"/>
  <c r="N15" i="10" s="1"/>
  <c r="L14" i="10" a="1"/>
  <c r="L14" i="10" s="1"/>
  <c r="L12" i="10" a="1"/>
  <c r="L12" i="10" s="1"/>
  <c r="L10" i="10" a="1"/>
  <c r="L10" i="10" s="1"/>
  <c r="L8" i="10" a="1"/>
  <c r="L8" i="10" s="1"/>
  <c r="M15" i="10" a="1"/>
  <c r="M15" i="10" s="1"/>
  <c r="N9" i="10" a="1"/>
  <c r="N9" i="10" s="1"/>
  <c r="L23" i="10" a="1"/>
  <c r="L23" i="10" s="1"/>
  <c r="L15" i="10" a="1"/>
  <c r="L15" i="10" s="1"/>
  <c r="M9" i="10" a="1"/>
  <c r="M9" i="10" s="1"/>
  <c r="N16" i="10" a="1"/>
  <c r="N16" i="10" s="1"/>
  <c r="L9" i="10" a="1"/>
  <c r="L9" i="10" s="1"/>
  <c r="N10" i="10" a="1"/>
  <c r="N10" i="10" s="1"/>
  <c r="N6" i="10" a="1"/>
  <c r="N6" i="10" s="1"/>
  <c r="M23" i="10" a="1"/>
  <c r="M23" i="10" s="1"/>
  <c r="M21" i="10" a="1"/>
  <c r="M21" i="10" s="1"/>
  <c r="M19" i="10" a="1"/>
  <c r="M19" i="10" s="1"/>
  <c r="M17" i="10" a="1"/>
  <c r="M17" i="10" s="1"/>
  <c r="N13" i="10" a="1"/>
  <c r="N13" i="10" s="1"/>
  <c r="N11" i="10" a="1"/>
  <c r="N11" i="10" s="1"/>
  <c r="N7" i="10" a="1"/>
  <c r="N7" i="10" s="1"/>
  <c r="M6" i="10" a="1"/>
  <c r="M6" i="10" s="1"/>
  <c r="L17" i="10" a="1"/>
  <c r="L17" i="10" s="1"/>
  <c r="M13" i="10" a="1"/>
  <c r="M13" i="10" s="1"/>
  <c r="M7" i="10" a="1"/>
  <c r="M7" i="10" s="1"/>
  <c r="L13" i="10" a="1"/>
  <c r="L13" i="10" s="1"/>
  <c r="L7" i="10" a="1"/>
  <c r="L7" i="10" s="1"/>
  <c r="N8" i="10" a="1"/>
  <c r="N8" i="10" s="1"/>
  <c r="H6" i="10"/>
  <c r="W6" i="10" a="1"/>
  <c r="W6" i="10" s="1"/>
  <c r="AE6" i="10" s="1"/>
  <c r="M6" i="7" a="1"/>
  <c r="M6" i="7" s="1"/>
  <c r="L23" i="7" a="1"/>
  <c r="L23" i="7" s="1"/>
  <c r="L21" i="7" a="1"/>
  <c r="L21" i="7" s="1"/>
  <c r="L19" i="7" a="1"/>
  <c r="L19" i="7" s="1"/>
  <c r="L17" i="7" a="1"/>
  <c r="L17" i="7" s="1"/>
  <c r="L15" i="7" a="1"/>
  <c r="L15" i="7" s="1"/>
  <c r="M13" i="7" a="1"/>
  <c r="M13" i="7" s="1"/>
  <c r="M11" i="7" a="1"/>
  <c r="M11" i="7" s="1"/>
  <c r="M7" i="7" a="1"/>
  <c r="M7" i="7" s="1"/>
  <c r="L6" i="7" a="1"/>
  <c r="L6" i="7" s="1"/>
  <c r="L13" i="7" a="1"/>
  <c r="L13" i="7" s="1"/>
  <c r="L11" i="7" a="1"/>
  <c r="L11" i="7" s="1"/>
  <c r="L9" i="7" a="1"/>
  <c r="L9" i="7" s="1"/>
  <c r="L7" i="7" a="1"/>
  <c r="L7" i="7" s="1"/>
  <c r="N21" i="7" a="1"/>
  <c r="N21" i="7" s="1"/>
  <c r="N15" i="7" a="1"/>
  <c r="N15" i="7" s="1"/>
  <c r="L12" i="7" a="1"/>
  <c r="L12" i="7" s="1"/>
  <c r="N24" i="7" a="1"/>
  <c r="N24" i="7" s="1"/>
  <c r="N22" i="7" a="1"/>
  <c r="N22" i="7" s="1"/>
  <c r="N20" i="7" a="1"/>
  <c r="N20" i="7" s="1"/>
  <c r="N18" i="7" a="1"/>
  <c r="N18" i="7" s="1"/>
  <c r="N16" i="7" a="1"/>
  <c r="N16" i="7" s="1"/>
  <c r="M24" i="7" a="1"/>
  <c r="M24" i="7" s="1"/>
  <c r="M22" i="7" a="1"/>
  <c r="M22" i="7" s="1"/>
  <c r="M20" i="7" a="1"/>
  <c r="M20" i="7" s="1"/>
  <c r="M18" i="7" a="1"/>
  <c r="M18" i="7" s="1"/>
  <c r="M16" i="7" a="1"/>
  <c r="M16" i="7" s="1"/>
  <c r="N14" i="7" a="1"/>
  <c r="N14" i="7" s="1"/>
  <c r="N12" i="7" a="1"/>
  <c r="N12" i="7" s="1"/>
  <c r="N10" i="7" a="1"/>
  <c r="N10" i="7" s="1"/>
  <c r="N8" i="7" a="1"/>
  <c r="N8" i="7" s="1"/>
  <c r="N23" i="7" a="1"/>
  <c r="N23" i="7" s="1"/>
  <c r="N19" i="7" a="1"/>
  <c r="N19" i="7" s="1"/>
  <c r="L14" i="7" a="1"/>
  <c r="L14" i="7" s="1"/>
  <c r="L10" i="7" a="1"/>
  <c r="L10" i="7" s="1"/>
  <c r="L24" i="7" a="1"/>
  <c r="L24" i="7" s="1"/>
  <c r="L22" i="7" a="1"/>
  <c r="L22" i="7" s="1"/>
  <c r="L20" i="7" a="1"/>
  <c r="L20" i="7" s="1"/>
  <c r="L18" i="7" a="1"/>
  <c r="L18" i="7" s="1"/>
  <c r="L16" i="7" a="1"/>
  <c r="L16" i="7" s="1"/>
  <c r="M14" i="7" a="1"/>
  <c r="M14" i="7" s="1"/>
  <c r="M12" i="7" a="1"/>
  <c r="M12" i="7" s="1"/>
  <c r="M10" i="7" a="1"/>
  <c r="M10" i="7" s="1"/>
  <c r="M8" i="7" a="1"/>
  <c r="M8" i="7" s="1"/>
  <c r="N17" i="7" a="1"/>
  <c r="N17" i="7" s="1"/>
  <c r="L8" i="7" a="1"/>
  <c r="L8" i="7" s="1"/>
  <c r="N6" i="7" a="1"/>
  <c r="N6" i="7" s="1"/>
  <c r="M23" i="7" a="1"/>
  <c r="M23" i="7" s="1"/>
  <c r="M21" i="7" a="1"/>
  <c r="M21" i="7" s="1"/>
  <c r="M19" i="7" a="1"/>
  <c r="M19" i="7" s="1"/>
  <c r="M17" i="7" a="1"/>
  <c r="M17" i="7" s="1"/>
  <c r="M15" i="7" a="1"/>
  <c r="M15" i="7" s="1"/>
  <c r="N13" i="7" a="1"/>
  <c r="N13" i="7" s="1"/>
  <c r="N11" i="7" a="1"/>
  <c r="N11" i="7" s="1"/>
  <c r="N9" i="7" a="1"/>
  <c r="N9" i="7" s="1"/>
  <c r="N7" i="7" a="1"/>
  <c r="N7" i="7" s="1"/>
  <c r="M9" i="7" a="1"/>
  <c r="M9" i="7" s="1"/>
  <c r="W6" i="7" a="1"/>
  <c r="W6" i="7" s="1"/>
  <c r="AE6" i="7" s="1"/>
  <c r="Y6" i="7" a="1"/>
  <c r="Y6" i="7" s="1"/>
  <c r="P7" i="5" l="1" a="1"/>
  <c r="P7" i="5" s="1"/>
  <c r="P6" i="5"/>
  <c r="P5" i="5"/>
  <c r="P4" i="5"/>
  <c r="Q12" i="1" a="1"/>
  <c r="Q12" i="1" s="1"/>
  <c r="M23" i="1" a="1"/>
  <c r="M23" i="1" s="1"/>
  <c r="O5" i="1" a="1"/>
  <c r="O5" i="1" s="1"/>
  <c r="M22" i="1"/>
  <c r="M21" i="1"/>
  <c r="N5" i="1" a="1"/>
  <c r="N5" i="1" s="1"/>
  <c r="L5" i="1" a="1"/>
  <c r="L5" i="1" s="1"/>
  <c r="M20" i="1"/>
  <c r="M5" i="1" a="1"/>
  <c r="M5" i="1" s="1"/>
  <c r="CK226" i="4"/>
  <c r="CK226" i="3"/>
  <c r="G16" i="5" a="1"/>
  <c r="G25" i="1" a="1"/>
  <c r="Q5" i="1" a="1"/>
  <c r="L25" i="1" a="1"/>
  <c r="O10" i="5" a="1"/>
  <c r="T12" i="1" a="1"/>
  <c r="O10" i="5" l="1"/>
  <c r="G16" i="5"/>
  <c r="T12" i="1"/>
  <c r="L25" i="1"/>
  <c r="G25" i="1"/>
  <c r="Q5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<sst xmlns="http://schemas.openxmlformats.org/spreadsheetml/2006/main" count="303" uniqueCount="87">
  <si>
    <t>Jan</t>
  </si>
  <si>
    <t>Feb</t>
  </si>
  <si>
    <t>Mar</t>
  </si>
  <si>
    <t>Apr</t>
  </si>
  <si>
    <t>Total</t>
  </si>
  <si>
    <t>Month</t>
  </si>
  <si>
    <t>Hurdle</t>
  </si>
  <si>
    <t>XLOOKUP</t>
  </si>
  <si>
    <t>CHOOSECOLS</t>
  </si>
  <si>
    <t>INDEX</t>
  </si>
  <si>
    <t>Videos &amp; Full Free Classes @ excelisfun</t>
  </si>
  <si>
    <t>LOOKUP Function
Beats XLOOKP
Revenue Calculation</t>
  </si>
  <si>
    <t>M 365 Excel &amp; Old School Formulas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</si>
  <si>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</si>
  <si>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</si>
  <si>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</si>
  <si>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</si>
  <si>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Aptos Narrow"/>
        <family val="2"/>
        <scheme val="minor"/>
      </rPr>
      <t>Excel</t>
    </r>
    <r>
      <rPr>
        <b/>
        <sz val="41"/>
        <color theme="1"/>
        <rFont val="Aptos Narrow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</si>
  <si>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</si>
  <si>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</si>
  <si>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</si>
  <si>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</si>
  <si>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</si>
  <si>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</si>
  <si>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</si>
  <si>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</si>
  <si>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</si>
  <si>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</si>
  <si>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</si>
  <si>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Array</t>
  </si>
  <si>
    <t>Range</t>
  </si>
  <si>
    <t>FILTER</t>
  </si>
  <si>
    <t>Lookup Two Columns:</t>
  </si>
  <si>
    <t>FILTER by List of Partial Text Contains Criteria</t>
  </si>
  <si>
    <t>Quad</t>
  </si>
  <si>
    <t>Carlota</t>
  </si>
  <si>
    <t>Sunshine</t>
  </si>
  <si>
    <t>EMT 1594</t>
  </si>
  <si>
    <r>
      <rPr>
        <b/>
        <sz val="11"/>
        <color theme="1"/>
        <rFont val="Aptos Narrow"/>
        <family val="2"/>
        <scheme val="minor"/>
      </rPr>
      <t>Goal:</t>
    </r>
    <r>
      <rPr>
        <sz val="11"/>
        <color theme="1"/>
        <rFont val="Aptos Narrow"/>
        <family val="2"/>
        <scheme val="minor"/>
      </rPr>
      <t xml:space="preserve"> Use </t>
    </r>
    <r>
      <rPr>
        <b/>
        <u/>
        <sz val="11"/>
        <color theme="1"/>
        <rFont val="Aptos Narrow"/>
        <family val="2"/>
        <scheme val="minor"/>
      </rPr>
      <t>Formula</t>
    </r>
    <r>
      <rPr>
        <sz val="11"/>
        <color theme="1"/>
        <rFont val="Aptos Narrow"/>
        <family val="2"/>
        <scheme val="minor"/>
      </rPr>
      <t>: Include rows where data does NOT contain the sub-text string for this list</t>
    </r>
  </si>
  <si>
    <t>Excel 2010 or later:</t>
  </si>
  <si>
    <t>Number of Columns of 1st</t>
  </si>
  <si>
    <t>Count</t>
  </si>
  <si>
    <t>Must Equal Rows of 2nd</t>
  </si>
  <si>
    <t>Start Table</t>
  </si>
  <si>
    <t>Filter By List Of Partial Text Contains Criteria</t>
  </si>
  <si>
    <t>M 365 in 2020:</t>
  </si>
  <si>
    <t>Because all items in each row of first (each item in new columns) is multiplied and then added by each column of the second (each item in a new row)</t>
  </si>
  <si>
    <t>Array 1 =</t>
  </si>
  <si>
    <t>Array 2 =</t>
  </si>
  <si>
    <t>Result:</t>
  </si>
  <si>
    <t>Date</t>
  </si>
  <si>
    <t>Product_Name</t>
  </si>
  <si>
    <t>Quantity</t>
  </si>
  <si>
    <t>R</t>
  </si>
  <si>
    <t>x</t>
  </si>
  <si>
    <t>C</t>
  </si>
  <si>
    <t>AA BB CC DD</t>
  </si>
  <si>
    <t>XYZ</t>
  </si>
  <si>
    <t>ABCD</t>
  </si>
  <si>
    <t>AA</t>
  </si>
  <si>
    <t>ABCD XYsZ</t>
  </si>
  <si>
    <t>ABC</t>
  </si>
  <si>
    <t>XYZ DEFG</t>
  </si>
  <si>
    <t>XYZ AA</t>
  </si>
  <si>
    <t>BB AA CC DD XY</t>
  </si>
  <si>
    <t>BB AA CC DD XYZ</t>
  </si>
  <si>
    <t>Aug 2023:</t>
  </si>
  <si>
    <t>XYZAA 22</t>
  </si>
  <si>
    <t>GHI</t>
  </si>
  <si>
    <t>JKL</t>
  </si>
  <si>
    <t>JKL ABC</t>
  </si>
  <si>
    <t>GHI XYZ</t>
  </si>
  <si>
    <t>OPQ JKL</t>
  </si>
  <si>
    <t>MNO</t>
  </si>
  <si>
    <t>PQRST WX</t>
  </si>
  <si>
    <t>WX</t>
  </si>
  <si>
    <t>YZ</t>
  </si>
  <si>
    <r>
      <rPr>
        <b/>
        <sz val="11"/>
        <color theme="1"/>
        <rFont val="Aptos Narrow"/>
        <family val="2"/>
        <scheme val="minor"/>
      </rPr>
      <t>Goal:</t>
    </r>
    <r>
      <rPr>
        <sz val="11"/>
        <color theme="1"/>
        <rFont val="Aptos Narrow"/>
        <family val="2"/>
        <scheme val="minor"/>
      </rPr>
      <t xml:space="preserve"> Use </t>
    </r>
    <r>
      <rPr>
        <b/>
        <u/>
        <sz val="11"/>
        <color theme="1"/>
        <rFont val="Aptos Narrow"/>
        <family val="2"/>
        <scheme val="minor"/>
      </rPr>
      <t>Advanced Filter</t>
    </r>
    <r>
      <rPr>
        <sz val="11"/>
        <color theme="1"/>
        <rFont val="Aptos Narrow"/>
        <family val="2"/>
        <scheme val="minor"/>
      </rPr>
      <t>: Include rows where data does NOT contain the sub-text string for this list</t>
    </r>
  </si>
  <si>
    <t>NOT in List "Contains" Criteria</t>
  </si>
  <si>
    <t>&lt;&gt;*XYZ*</t>
  </si>
  <si>
    <t xml:space="preserve">
Beats XLOOKP
Revenue Calculation</t>
  </si>
  <si>
    <r>
      <t xml:space="preserve">Dynamic Range in </t>
    </r>
    <r>
      <rPr>
        <b/>
        <sz val="222"/>
        <color theme="0"/>
        <rFont val="Aptos Narrow"/>
        <family val="2"/>
        <scheme val="minor"/>
      </rPr>
      <t>SUMIFS</t>
    </r>
    <r>
      <rPr>
        <b/>
        <sz val="215"/>
        <color theme="0"/>
        <rFont val="Aptos Narrow"/>
        <family val="2"/>
        <scheme val="minor"/>
      </rPr>
      <t xml:space="preserve"> Function Using </t>
    </r>
    <r>
      <rPr>
        <b/>
        <sz val="222"/>
        <color theme="0"/>
        <rFont val="Aptos Narrow"/>
        <family val="2"/>
        <scheme val="minor"/>
      </rPr>
      <t>XLOOKUP</t>
    </r>
  </si>
  <si>
    <t>CHOOSEROWS</t>
  </si>
  <si>
    <t>Part 2</t>
  </si>
  <si>
    <t>=SUMIF(FILTER(E2:P5,D2:D5=E16),"&gt;"&amp;E17)</t>
  </si>
  <si>
    <t>=SUMIF(CHOOSEROWS(E2:P5,XMATCH(E16,D2:D5)),"&gt;"&amp;E17)</t>
  </si>
  <si>
    <t>Excel
Lookup
Row
5 Examples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</si>
</sst>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20"/>
      <color theme="0"/>
      <name val="Aptos Narrow"/>
      <family val="2"/>
      <scheme val="minor"/>
    </font>
    <font>
      <b/>
      <sz val="215"/>
      <color theme="1"/>
      <name val="Aptos Narrow"/>
      <family val="2"/>
      <scheme val="minor"/>
    </font>
    <font>
      <sz val="26"/>
      <color theme="1"/>
      <name val="Aptos Narrow"/>
      <family val="2"/>
      <scheme val="minor"/>
    </font>
    <font>
      <b/>
      <sz val="32"/>
      <color theme="1"/>
      <name val="Aptos Narrow"/>
      <family val="2"/>
      <scheme val="minor"/>
    </font>
    <font>
      <b/>
      <sz val="41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b/>
      <sz val="165"/>
      <color theme="0"/>
      <name val="Aptos Narrow"/>
      <family val="2"/>
      <scheme val="minor"/>
    </font>
    <font>
      <sz val="25"/>
      <color theme="1"/>
      <name val="Aptos Narrow"/>
      <family val="2"/>
      <scheme val="minor"/>
    </font>
    <font>
      <sz val="69"/>
      <color theme="0"/>
      <name val="Aptos Narrow"/>
      <family val="2"/>
      <scheme val="minor"/>
    </font>
    <font>
      <sz val="48"/>
      <color theme="0"/>
      <name val="Aptos Narrow"/>
      <family val="2"/>
      <scheme val="minor"/>
    </font>
    <font>
      <sz val="24"/>
      <color theme="0"/>
      <name val="Aptos Narrow"/>
      <family val="2"/>
      <scheme val="minor"/>
    </font>
    <font>
      <b/>
      <sz val="43"/>
      <color theme="1"/>
      <name val="Aptos Narrow"/>
      <family val="2"/>
      <scheme val="minor"/>
    </font>
    <font>
      <b/>
      <sz val="200"/>
      <color theme="1"/>
      <name val="Aptos Narrow"/>
      <family val="2"/>
      <scheme val="minor"/>
    </font>
    <font>
      <b/>
      <sz val="215"/>
      <color theme="0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1"/>
      <color rgb="FF0000FF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250"/>
      <color theme="0"/>
      <name val="Aptos Narrow"/>
      <family val="2"/>
      <scheme val="minor"/>
    </font>
    <font>
      <b/>
      <sz val="222"/>
      <color theme="0"/>
      <name val="Aptos Narrow"/>
      <family val="2"/>
      <scheme val="minor"/>
    </font>
    <font>
      <b/>
      <sz val="74"/>
      <color theme="0"/>
      <name val="Aptos Narrow"/>
      <family val="2"/>
      <scheme val="minor"/>
    </font>
    <font>
      <b/>
      <sz val="69"/>
      <color theme="0"/>
      <name val="Aptos Narrow"/>
      <family val="2"/>
      <scheme val="minor"/>
    </font>
    <font>
      <b/>
      <sz val="175"/>
      <color theme="0"/>
      <name val="Aptos Narrow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00FF"/>
        <bgColor auto="1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auto="1"/>
      </patternFill>
    </fill>
    <fill>
      <gradientFill degree="90">
        <stop position="0">
          <color theme="0"/>
        </stop>
        <stop position="1">
          <color theme="1"/>
        </stop>
      </gradient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1" xfId="0" applyBorder="1"/>
    <xf numFmtId="0" fontId="1" fillId="3" borderId="1" xfId="0" applyFont="1" applyFill="1" applyBorder="1"/>
    <xf numFmtId="0" fontId="0" fillId="2" borderId="1" xfId="0" applyFill="1" applyBorder="1"/>
    <xf numFmtId="0" fontId="4" fillId="0" borderId="0" xfId="0" applyFont="1"/>
    <xf numFmtId="0" fontId="0" fillId="4" borderId="0" xfId="0" applyFill="1"/>
    <xf numFmtId="0" fontId="5" fillId="4" borderId="0" xfId="0" applyFont="1" applyFill="1" applyAlignment="1">
      <alignment horizontal="centerContinuous"/>
    </xf>
    <xf numFmtId="0" fontId="1" fillId="5" borderId="0" xfId="0" applyFont="1" applyFill="1"/>
    <xf numFmtId="0" fontId="0" fillId="6" borderId="0" xfId="0" applyFill="1"/>
    <xf numFmtId="0" fontId="0" fillId="0" borderId="10" xfId="0" applyBorder="1"/>
    <xf numFmtId="0" fontId="7" fillId="0" borderId="0" xfId="0" applyFont="1" applyAlignment="1">
      <alignment horizontal="left" indent="2"/>
    </xf>
    <xf numFmtId="0" fontId="7" fillId="0" borderId="0" xfId="0" applyFont="1"/>
    <xf numFmtId="0" fontId="8" fillId="0" borderId="0" xfId="0" applyFont="1" applyAlignment="1">
      <alignment horizontal="right" indent="2"/>
    </xf>
    <xf numFmtId="0" fontId="9" fillId="0" borderId="0" xfId="0" applyFont="1" applyAlignment="1">
      <alignment horizontal="right" indent="2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0" fillId="0" borderId="11" xfId="0" applyBorder="1"/>
    <xf numFmtId="0" fontId="0" fillId="0" borderId="0" xfId="0" applyAlignment="1">
      <alignment wrapText="1"/>
    </xf>
    <xf numFmtId="0" fontId="12" fillId="0" borderId="0" xfId="0" applyFont="1"/>
    <xf numFmtId="0" fontId="13" fillId="3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Continuous"/>
    </xf>
    <xf numFmtId="0" fontId="15" fillId="8" borderId="0" xfId="0" applyFont="1" applyFill="1" applyAlignment="1">
      <alignment horizontal="centerContinuous"/>
    </xf>
    <xf numFmtId="0" fontId="7" fillId="0" borderId="15" xfId="0" applyFont="1" applyBorder="1" applyAlignment="1">
      <alignment horizontal="left" indent="2"/>
    </xf>
    <xf numFmtId="0" fontId="7" fillId="0" borderId="15" xfId="0" applyFont="1" applyBorder="1"/>
    <xf numFmtId="0" fontId="8" fillId="0" borderId="15" xfId="0" applyFont="1" applyBorder="1" applyAlignment="1">
      <alignment horizontal="right" indent="2"/>
    </xf>
    <xf numFmtId="0" fontId="9" fillId="0" borderId="15" xfId="0" applyFont="1" applyBorder="1" applyAlignment="1">
      <alignment horizontal="right" indent="2"/>
    </xf>
    <xf numFmtId="0" fontId="9" fillId="0" borderId="15" xfId="0" applyFont="1" applyBorder="1"/>
    <xf numFmtId="0" fontId="8" fillId="0" borderId="15" xfId="0" applyFont="1" applyBorder="1"/>
    <xf numFmtId="0" fontId="7" fillId="0" borderId="16" xfId="0" applyFont="1" applyBorder="1" applyAlignment="1">
      <alignment horizontal="left" indent="2"/>
    </xf>
    <xf numFmtId="0" fontId="7" fillId="0" borderId="16" xfId="0" applyFont="1" applyBorder="1"/>
    <xf numFmtId="0" fontId="8" fillId="0" borderId="16" xfId="0" applyFont="1" applyBorder="1" applyAlignment="1">
      <alignment horizontal="right" indent="2"/>
    </xf>
    <xf numFmtId="0" fontId="9" fillId="0" borderId="16" xfId="0" applyFont="1" applyBorder="1" applyAlignment="1">
      <alignment horizontal="right" indent="2"/>
    </xf>
    <xf numFmtId="0" fontId="9" fillId="0" borderId="16" xfId="0" applyFont="1" applyBorder="1"/>
    <xf numFmtId="0" fontId="8" fillId="0" borderId="16" xfId="0" applyFont="1" applyBorder="1"/>
    <xf numFmtId="0" fontId="10" fillId="0" borderId="16" xfId="0" applyFont="1" applyBorder="1"/>
    <xf numFmtId="0" fontId="0" fillId="0" borderId="0" xfId="0" applyAlignment="1">
      <alignment vertical="center"/>
    </xf>
    <xf numFmtId="0" fontId="7" fillId="0" borderId="17" xfId="0" applyFont="1" applyBorder="1"/>
    <xf numFmtId="0" fontId="7" fillId="0" borderId="18" xfId="0" applyFont="1" applyBorder="1"/>
    <xf numFmtId="0" fontId="7" fillId="0" borderId="19" xfId="0" applyFont="1" applyBorder="1"/>
    <xf numFmtId="0" fontId="0" fillId="2" borderId="0" xfId="0" applyFill="1"/>
    <xf numFmtId="0" fontId="3" fillId="0" borderId="0" xfId="0" applyFont="1"/>
    <xf numFmtId="0" fontId="17" fillId="0" borderId="0" xfId="0" applyFont="1" applyAlignment="1">
      <alignment horizontal="center" vertical="center"/>
    </xf>
    <xf numFmtId="0" fontId="0" fillId="0" borderId="0" xfId="0" quotePrefix="1"/>
    <xf numFmtId="0" fontId="0" fillId="10" borderId="0" xfId="0" applyFill="1"/>
    <xf numFmtId="0" fontId="0" fillId="11" borderId="0" xfId="0" applyFill="1"/>
    <xf numFmtId="0" fontId="0" fillId="7" borderId="0" xfId="0" applyFill="1"/>
    <xf numFmtId="0" fontId="14" fillId="7" borderId="0" xfId="0" applyFont="1" applyFill="1" applyAlignment="1">
      <alignment horizontal="center" vertical="center"/>
    </xf>
    <xf numFmtId="0" fontId="0" fillId="12" borderId="0" xfId="0" applyFill="1"/>
    <xf numFmtId="0" fontId="20" fillId="0" borderId="0" xfId="0" applyFont="1"/>
    <xf numFmtId="0" fontId="2" fillId="7" borderId="1" xfId="0" applyFont="1" applyFill="1" applyBorder="1"/>
    <xf numFmtId="14" fontId="21" fillId="0" borderId="0" xfId="0" applyNumberFormat="1" applyFont="1"/>
    <xf numFmtId="0" fontId="21" fillId="0" borderId="0" xfId="0" applyFont="1"/>
    <xf numFmtId="14" fontId="2" fillId="3" borderId="1" xfId="0" applyNumberFormat="1" applyFont="1" applyFill="1" applyBorder="1"/>
    <xf numFmtId="0" fontId="2" fillId="3" borderId="1" xfId="0" applyFont="1" applyFill="1" applyBorder="1"/>
    <xf numFmtId="0" fontId="21" fillId="0" borderId="1" xfId="0" applyFont="1" applyBorder="1"/>
    <xf numFmtId="0" fontId="20" fillId="0" borderId="1" xfId="0" applyFont="1" applyBorder="1"/>
    <xf numFmtId="14" fontId="0" fillId="0" borderId="1" xfId="0" applyNumberFormat="1" applyBorder="1"/>
    <xf numFmtId="14" fontId="0" fillId="0" borderId="0" xfId="0" applyNumberFormat="1"/>
    <xf numFmtId="14" fontId="0" fillId="2" borderId="1" xfId="0" applyNumberFormat="1" applyFill="1" applyBorder="1"/>
    <xf numFmtId="14" fontId="3" fillId="0" borderId="0" xfId="0" applyNumberFormat="1" applyFont="1"/>
    <xf numFmtId="0" fontId="6" fillId="9" borderId="0" xfId="0" applyFont="1" applyFill="1" applyAlignment="1">
      <alignment vertical="top" wrapText="1"/>
    </xf>
    <xf numFmtId="0" fontId="6" fillId="9" borderId="8" xfId="0" applyFont="1" applyFill="1" applyBorder="1" applyAlignment="1">
      <alignment vertical="top" wrapText="1"/>
    </xf>
    <xf numFmtId="0" fontId="6" fillId="14" borderId="2" xfId="0" applyFont="1" applyFill="1" applyBorder="1" applyAlignment="1">
      <alignment vertical="top" wrapText="1"/>
    </xf>
    <xf numFmtId="0" fontId="6" fillId="14" borderId="3" xfId="0" applyFont="1" applyFill="1" applyBorder="1" applyAlignment="1">
      <alignment vertical="top" wrapText="1"/>
    </xf>
    <xf numFmtId="0" fontId="6" fillId="14" borderId="5" xfId="0" applyFont="1" applyFill="1" applyBorder="1" applyAlignment="1">
      <alignment vertical="top" wrapText="1"/>
    </xf>
    <xf numFmtId="0" fontId="6" fillId="14" borderId="0" xfId="0" applyFont="1" applyFill="1" applyAlignment="1">
      <alignment vertical="top" wrapText="1"/>
    </xf>
    <xf numFmtId="0" fontId="6" fillId="14" borderId="7" xfId="0" applyFont="1" applyFill="1" applyBorder="1" applyAlignment="1">
      <alignment vertical="top" wrapText="1"/>
    </xf>
    <xf numFmtId="0" fontId="6" fillId="14" borderId="8" xfId="0" applyFont="1" applyFill="1" applyBorder="1" applyAlignment="1">
      <alignment vertical="top" wrapText="1"/>
    </xf>
    <xf numFmtId="0" fontId="6" fillId="14" borderId="6" xfId="0" applyFont="1" applyFill="1" applyBorder="1" applyAlignment="1">
      <alignment vertical="top" wrapText="1"/>
    </xf>
    <xf numFmtId="0" fontId="6" fillId="14" borderId="9" xfId="0" applyFont="1" applyFill="1" applyBorder="1" applyAlignment="1">
      <alignment vertical="top" wrapText="1"/>
    </xf>
    <xf numFmtId="0" fontId="25" fillId="5" borderId="0" xfId="0" applyFont="1" applyFill="1" applyAlignment="1">
      <alignment vertical="center" wrapText="1"/>
    </xf>
    <xf numFmtId="0" fontId="6" fillId="7" borderId="2" xfId="0" applyFont="1" applyFill="1" applyBorder="1" applyAlignment="1">
      <alignment vertical="top" wrapText="1"/>
    </xf>
    <xf numFmtId="0" fontId="6" fillId="7" borderId="3" xfId="0" applyFont="1" applyFill="1" applyBorder="1" applyAlignment="1">
      <alignment vertical="top" wrapText="1"/>
    </xf>
    <xf numFmtId="0" fontId="6" fillId="7" borderId="5" xfId="0" applyFont="1" applyFill="1" applyBorder="1" applyAlignment="1">
      <alignment vertical="top" wrapText="1"/>
    </xf>
    <xf numFmtId="0" fontId="6" fillId="7" borderId="0" xfId="0" applyFont="1" applyFill="1" applyAlignment="1">
      <alignment vertical="top" wrapText="1"/>
    </xf>
    <xf numFmtId="0" fontId="6" fillId="7" borderId="7" xfId="0" applyFont="1" applyFill="1" applyBorder="1" applyAlignment="1">
      <alignment vertical="top" wrapText="1"/>
    </xf>
    <xf numFmtId="0" fontId="6" fillId="7" borderId="8" xfId="0" applyFont="1" applyFill="1" applyBorder="1" applyAlignment="1">
      <alignment vertical="top" wrapText="1"/>
    </xf>
    <xf numFmtId="0" fontId="6" fillId="7" borderId="6" xfId="0" applyFont="1" applyFill="1" applyBorder="1" applyAlignment="1">
      <alignment vertical="top" wrapText="1"/>
    </xf>
    <xf numFmtId="0" fontId="6" fillId="7" borderId="9" xfId="0" applyFont="1" applyFill="1" applyBorder="1" applyAlignment="1">
      <alignment vertical="top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26" fillId="7" borderId="0" xfId="0" applyFont="1" applyFill="1" applyAlignment="1">
      <alignment vertical="center" wrapText="1"/>
    </xf>
    <xf numFmtId="0" fontId="26" fillId="7" borderId="8" xfId="0" applyFont="1" applyFill="1" applyBorder="1" applyAlignment="1">
      <alignment vertical="center" wrapText="1"/>
    </xf>
    <xf numFmtId="0" fontId="18" fillId="13" borderId="3" xfId="0" applyFont="1" applyFill="1" applyBorder="1" applyAlignment="1">
      <alignment horizontal="center" vertical="center" wrapText="1"/>
    </xf>
    <xf numFmtId="0" fontId="18" fillId="13" borderId="4" xfId="0" applyFont="1" applyFill="1" applyBorder="1" applyAlignment="1">
      <alignment horizontal="center" vertical="center" wrapText="1"/>
    </xf>
    <xf numFmtId="0" fontId="18" fillId="13" borderId="0" xfId="0" applyFont="1" applyFill="1" applyAlignment="1">
      <alignment horizontal="center" vertical="center" wrapText="1"/>
    </xf>
    <xf numFmtId="0" fontId="18" fillId="13" borderId="6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1" fillId="7" borderId="1" xfId="0" applyFont="1" applyFill="1" applyBorder="1"/>
    <xf numFmtId="0" fontId="0" fillId="2" borderId="1" xfId="0" quotePrefix="1" applyFill="1" applyBorder="1"/>
  </cellXfs>
  <cellStyles count="1">
    <cellStyle name="Normal" xfId="0" builtinId="0"/>
  </cellStyles>
  <dxfs count="4"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emf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8.jpg"/><Relationship Id="rId7" Type="http://schemas.openxmlformats.org/officeDocument/2006/relationships/image" Target="../media/image32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1.emf"/><Relationship Id="rId5" Type="http://schemas.openxmlformats.org/officeDocument/2006/relationships/image" Target="../media/image30.emf"/><Relationship Id="rId4" Type="http://schemas.openxmlformats.org/officeDocument/2006/relationships/image" Target="../media/image2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g"/><Relationship Id="rId2" Type="http://schemas.openxmlformats.org/officeDocument/2006/relationships/image" Target="../media/image36.jpg"/><Relationship Id="rId1" Type="http://schemas.openxmlformats.org/officeDocument/2006/relationships/image" Target="../media/image35.jpg"/><Relationship Id="rId5" Type="http://schemas.openxmlformats.org/officeDocument/2006/relationships/image" Target="../media/image38.emf"/><Relationship Id="rId4" Type="http://schemas.openxmlformats.org/officeDocument/2006/relationships/image" Target="../media/image3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g"/><Relationship Id="rId2" Type="http://schemas.openxmlformats.org/officeDocument/2006/relationships/image" Target="../media/image36.jpg"/><Relationship Id="rId1" Type="http://schemas.openxmlformats.org/officeDocument/2006/relationships/image" Target="../media/image35.jpg"/><Relationship Id="rId5" Type="http://schemas.openxmlformats.org/officeDocument/2006/relationships/image" Target="../media/image38.emf"/><Relationship Id="rId4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1666788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7A5654-EF5C-484D-BA9D-3C1D6266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133067</xdr:colOff>
      <xdr:row>33</xdr:row>
      <xdr:rowOff>419100</xdr:rowOff>
    </xdr:from>
    <xdr:to>
      <xdr:col>35</xdr:col>
      <xdr:colOff>655854</xdr:colOff>
      <xdr:row>35</xdr:row>
      <xdr:rowOff>1562100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7C7EC-4C59-4E2D-BDD3-526682AA6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2367" y="10515600"/>
          <a:ext cx="7799887" cy="6972300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BE54FE-B92D-4D76-8FAE-C72C13460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18114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C1234C9-C540-43BB-A048-F7012BC24E5F}"/>
            </a:ext>
          </a:extLst>
        </xdr:cNvPr>
        <xdr:cNvGrpSpPr/>
      </xdr:nvGrpSpPr>
      <xdr:grpSpPr>
        <a:xfrm>
          <a:off x="43110150" y="96764474"/>
          <a:ext cx="40195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FAA1982E-9EFD-6CB0-730A-93BFFCDC4FE1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E51E8DF-9CF1-CD60-DEC7-AAD2EBDBBF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B53A24-9752-47A4-AD63-8472DFDC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75297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AD385F6-6BCA-4F68-8B16-90AF9917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72469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63</xdr:row>
      <xdr:rowOff>1399190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E92BB66-A1DE-43CC-A3D6-9CEDE9C6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2011DA6-D203-4234-8775-16F41091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09640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64</xdr:row>
      <xdr:rowOff>183114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3B2073-0586-4358-9B41-CDB27F46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11B269E-DCF0-4072-B65C-397EB09C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10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674A21F-27E5-41CF-92FB-E98DA6A0C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21852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4ED041-39EC-4A4C-A01C-F0E52B32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21852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8EE68EE-D938-4EFE-AD62-976B194E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49560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2906A20-62FE-41B3-9F1D-08E9876E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21852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94</xdr:col>
      <xdr:colOff>4800600</xdr:colOff>
      <xdr:row>51</xdr:row>
      <xdr:rowOff>455257</xdr:rowOff>
    </xdr:to>
    <xdr:pic>
      <xdr:nvPicPr>
        <xdr:cNvPr id="18" name="Picture 17" descr="Icon&#10;&#10;Description automatically generated">
          <a:extLst>
            <a:ext uri="{FF2B5EF4-FFF2-40B4-BE49-F238E27FC236}">
              <a16:creationId xmlns:a16="http://schemas.microsoft.com/office/drawing/2014/main" id="{15D52D1F-EDE7-4F7D-8473-B295FDBCA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19" name="Picture 18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3F92CCF7-6C36-4137-B266-BB30DF40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190500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3FB0F7-DF9A-4023-B5C5-93A298734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1" name="Picture 20" descr="Icon&#10;&#10;Description automatically generated with medium confidence">
          <a:extLst>
            <a:ext uri="{FF2B5EF4-FFF2-40B4-BE49-F238E27FC236}">
              <a16:creationId xmlns:a16="http://schemas.microsoft.com/office/drawing/2014/main" id="{0706DAB0-978E-4446-BEFA-600E5FC0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73</xdr:col>
      <xdr:colOff>114300</xdr:colOff>
      <xdr:row>34</xdr:row>
      <xdr:rowOff>1143000</xdr:rowOff>
    </xdr:from>
    <xdr:to>
      <xdr:col>88</xdr:col>
      <xdr:colOff>419100</xdr:colOff>
      <xdr:row>48</xdr:row>
      <xdr:rowOff>502020</xdr:rowOff>
    </xdr:to>
    <xdr:pic>
      <xdr:nvPicPr>
        <xdr:cNvPr id="22" name="Picture 21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CEEBE02D-7657-4BBC-B186-9D6BBFB4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0" y="13258800"/>
          <a:ext cx="105918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3" name="Picture 22" descr="Icon&#10;&#10;Description automatically generated with medium confidence">
          <a:extLst>
            <a:ext uri="{FF2B5EF4-FFF2-40B4-BE49-F238E27FC236}">
              <a16:creationId xmlns:a16="http://schemas.microsoft.com/office/drawing/2014/main" id="{AA918D82-61E5-4352-AA3E-C6E8DFB7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2062" y="15573375"/>
          <a:ext cx="37533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122</xdr:col>
      <xdr:colOff>161925</xdr:colOff>
      <xdr:row>33</xdr:row>
      <xdr:rowOff>1219200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1E25E9-C6BF-40B6-8564-B6B2FF499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9DDED89E-7A7B-4877-B304-F39CAF42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>
    <xdr:from>
      <xdr:col>67</xdr:col>
      <xdr:colOff>76200</xdr:colOff>
      <xdr:row>39</xdr:row>
      <xdr:rowOff>685800</xdr:rowOff>
    </xdr:from>
    <xdr:to>
      <xdr:col>74</xdr:col>
      <xdr:colOff>647700</xdr:colOff>
      <xdr:row>48</xdr:row>
      <xdr:rowOff>304800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CE7203C9-DA9C-41E4-B15D-465E4D1DBE49}"/>
            </a:ext>
          </a:extLst>
        </xdr:cNvPr>
        <xdr:cNvGrpSpPr/>
      </xdr:nvGrpSpPr>
      <xdr:grpSpPr>
        <a:xfrm>
          <a:off x="49949100" y="21564600"/>
          <a:ext cx="5372100" cy="5448300"/>
          <a:chOff x="29122687" y="11191875"/>
          <a:chExt cx="5072063" cy="5072063"/>
        </a:xfrm>
      </xdr:grpSpPr>
      <xdr:sp macro="" textlink="">
        <xdr:nvSpPr>
          <xdr:cNvPr id="27" name="Oval 26">
            <a:extLst>
              <a:ext uri="{FF2B5EF4-FFF2-40B4-BE49-F238E27FC236}">
                <a16:creationId xmlns:a16="http://schemas.microsoft.com/office/drawing/2014/main" id="{043BEE42-AF78-762C-524B-33ED9C02CC2C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EA19EF06-D84A-29A5-4613-09E9A6DFF4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47</xdr:col>
      <xdr:colOff>609600</xdr:colOff>
      <xdr:row>65</xdr:row>
      <xdr:rowOff>419100</xdr:rowOff>
    </xdr:from>
    <xdr:to>
      <xdr:col>57</xdr:col>
      <xdr:colOff>6089</xdr:colOff>
      <xdr:row>69</xdr:row>
      <xdr:rowOff>647700</xdr:rowOff>
    </xdr:to>
    <xdr:pic>
      <xdr:nvPicPr>
        <xdr:cNvPr id="29" name="Picture 28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A82EA457-908F-44F0-A432-E6847820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766500" y="37299900"/>
          <a:ext cx="6254489" cy="2971800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</xdr:colOff>
      <xdr:row>50</xdr:row>
      <xdr:rowOff>38099</xdr:rowOff>
    </xdr:from>
    <xdr:to>
      <xdr:col>40</xdr:col>
      <xdr:colOff>899460</xdr:colOff>
      <xdr:row>55</xdr:row>
      <xdr:rowOff>142874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06944C2-9EAD-4F87-1D1C-4952CB12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28117799"/>
          <a:ext cx="4938060" cy="25431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19</xdr:col>
      <xdr:colOff>295275</xdr:colOff>
      <xdr:row>35</xdr:row>
      <xdr:rowOff>2179248</xdr:rowOff>
    </xdr:from>
    <xdr:to>
      <xdr:col>31</xdr:col>
      <xdr:colOff>266700</xdr:colOff>
      <xdr:row>52</xdr:row>
      <xdr:rowOff>395288</xdr:rowOff>
    </xdr:to>
    <xdr:pic>
      <xdr:nvPicPr>
        <xdr:cNvPr id="33" name="Picture 32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1CE084FD-0E51-4BED-97BE-F9A8F7719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5" y="18105048"/>
          <a:ext cx="8696325" cy="11741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1666788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2D384-B6DC-4F69-8808-EF2F78B05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3278" y="8295052"/>
          <a:ext cx="9418014" cy="3449186"/>
        </a:xfrm>
        <a:prstGeom prst="rect">
          <a:avLst/>
        </a:prstGeom>
      </xdr:spPr>
    </xdr:pic>
    <xdr:clientData/>
  </xdr:twoCellAnchor>
  <xdr:twoCellAnchor editAs="oneCell">
    <xdr:from>
      <xdr:col>22</xdr:col>
      <xdr:colOff>266699</xdr:colOff>
      <xdr:row>33</xdr:row>
      <xdr:rowOff>1104900</xdr:rowOff>
    </xdr:from>
    <xdr:to>
      <xdr:col>33</xdr:col>
      <xdr:colOff>624198</xdr:colOff>
      <xdr:row>36</xdr:row>
      <xdr:rowOff>457200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500115-D230-44D4-87E7-ACF8A2FB4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8099" y="11201400"/>
          <a:ext cx="8396599" cy="7505700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FC9D46-2FBA-4F1B-B5FA-E6C2CA275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20874038" y="93468825"/>
          <a:ext cx="70532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B603363-FBAF-4205-A170-60A0684A7AB4}"/>
            </a:ext>
          </a:extLst>
        </xdr:cNvPr>
        <xdr:cNvGrpSpPr/>
      </xdr:nvGrpSpPr>
      <xdr:grpSpPr>
        <a:xfrm>
          <a:off x="43110150" y="94173674"/>
          <a:ext cx="40195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009B6AD2-2B00-8409-2251-8B487C8EBA1F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5071649-7B81-B20C-93CF-7032256EA6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947B3E-B561-4F72-A104-524C27AD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5950" y="48101250"/>
          <a:ext cx="4943477" cy="48248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F10D53-E99D-4860-8771-E39C2232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78302" y="47799373"/>
          <a:ext cx="40432434" cy="2047695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079CD4-8BBA-4697-A2CA-F65CBBE6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9416" y="31375022"/>
          <a:ext cx="10950855" cy="566671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4B4CFB3-01B3-4A9A-A2FD-126B413A4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4432" y="41345068"/>
          <a:ext cx="11046373" cy="58792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4F84423-3379-4005-8485-AB0B7A66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9592" y="33385780"/>
          <a:ext cx="9625507" cy="5764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695F735-B415-4946-8921-D6C81B9D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94869"/>
          <a:ext cx="10473558" cy="59210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D9FB9F4-EC32-4AA1-9A29-5B876967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9575" y="42604341"/>
          <a:ext cx="10050810" cy="57268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706847-29BB-4B74-A60B-8A78F3F7E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4283" y="42604341"/>
          <a:ext cx="10783094" cy="56611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71D2EEC-FE97-4A8A-9039-DF70D8E9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091" y="45451330"/>
          <a:ext cx="10382250" cy="58217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EF3339E-8464-4F9B-A1E6-479D2C7C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0034" y="42604341"/>
          <a:ext cx="11046373" cy="58703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18" name="Picture 17" descr="Icon&#10;&#10;Description automatically generated">
          <a:extLst>
            <a:ext uri="{FF2B5EF4-FFF2-40B4-BE49-F238E27FC236}">
              <a16:creationId xmlns:a16="http://schemas.microsoft.com/office/drawing/2014/main" id="{A4BD2EEB-496F-402E-9685-0D1815010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60607575" y="19643816"/>
          <a:ext cx="125349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19" name="Picture 18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6D350E8F-D6C9-41B7-B0B7-8EAF6C10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8860750"/>
          <a:ext cx="49494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190500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73CE9FE-C9B6-4F62-B13B-FF1A2E7A6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10058400" y="5676900"/>
          <a:ext cx="361854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1" name="Picture 20" descr="Icon&#10;&#10;Description automatically generated with medium confidence">
          <a:extLst>
            <a:ext uri="{FF2B5EF4-FFF2-40B4-BE49-F238E27FC236}">
              <a16:creationId xmlns:a16="http://schemas.microsoft.com/office/drawing/2014/main" id="{E0527A4A-2CE2-4595-864E-E024063F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875" y="19840575"/>
          <a:ext cx="2705100" cy="2409825"/>
        </a:xfrm>
        <a:prstGeom prst="rect">
          <a:avLst/>
        </a:prstGeom>
      </xdr:spPr>
    </xdr:pic>
    <xdr:clientData/>
  </xdr:twoCellAnchor>
  <xdr:twoCellAnchor editAs="oneCell">
    <xdr:from>
      <xdr:col>77</xdr:col>
      <xdr:colOff>533400</xdr:colOff>
      <xdr:row>34</xdr:row>
      <xdr:rowOff>3238500</xdr:rowOff>
    </xdr:from>
    <xdr:to>
      <xdr:col>93</xdr:col>
      <xdr:colOff>152400</xdr:colOff>
      <xdr:row>51</xdr:row>
      <xdr:rowOff>540120</xdr:rowOff>
    </xdr:to>
    <xdr:pic>
      <xdr:nvPicPr>
        <xdr:cNvPr id="22" name="Picture 21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F6B6B1BD-4D24-4676-96EC-7C97917E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4300" y="15354300"/>
          <a:ext cx="10591800" cy="1395132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23" name="Picture 22" descr="Icon&#10;&#10;Description automatically generated with medium confidence">
          <a:extLst>
            <a:ext uri="{FF2B5EF4-FFF2-40B4-BE49-F238E27FC236}">
              <a16:creationId xmlns:a16="http://schemas.microsoft.com/office/drawing/2014/main" id="{279AFA4B-8816-4650-84C3-CDC98EB5A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11662" y="15668625"/>
          <a:ext cx="4286784" cy="3686175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1219200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23DE6D8-2BBC-41AC-A113-A9D998DE7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68875" y="7572375"/>
          <a:ext cx="37538025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164F01FD-F0E9-4FBB-BE2C-5C6FF585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75" y="11996737"/>
          <a:ext cx="5968936" cy="4327050"/>
        </a:xfrm>
        <a:prstGeom prst="rect">
          <a:avLst/>
        </a:prstGeom>
      </xdr:spPr>
    </xdr:pic>
    <xdr:clientData/>
  </xdr:twoCellAnchor>
  <xdr:twoCellAnchor>
    <xdr:from>
      <xdr:col>21</xdr:col>
      <xdr:colOff>304800</xdr:colOff>
      <xdr:row>38</xdr:row>
      <xdr:rowOff>876300</xdr:rowOff>
    </xdr:from>
    <xdr:to>
      <xdr:col>34</xdr:col>
      <xdr:colOff>114300</xdr:colOff>
      <xdr:row>51</xdr:row>
      <xdr:rowOff>228600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CAC886EC-D74A-4821-890D-93AAFE96E763}"/>
            </a:ext>
          </a:extLst>
        </xdr:cNvPr>
        <xdr:cNvGrpSpPr/>
      </xdr:nvGrpSpPr>
      <xdr:grpSpPr>
        <a:xfrm>
          <a:off x="14630400" y="20307300"/>
          <a:ext cx="9220200" cy="8686800"/>
          <a:chOff x="29122687" y="11191875"/>
          <a:chExt cx="5072063" cy="5072063"/>
        </a:xfrm>
      </xdr:grpSpPr>
      <xdr:sp macro="" textlink="">
        <xdr:nvSpPr>
          <xdr:cNvPr id="27" name="Oval 26">
            <a:extLst>
              <a:ext uri="{FF2B5EF4-FFF2-40B4-BE49-F238E27FC236}">
                <a16:creationId xmlns:a16="http://schemas.microsoft.com/office/drawing/2014/main" id="{D6FAD063-73EC-5E50-336D-33D7BCDF5D36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F6DD36F6-C490-A0E8-3572-0AD4141EFB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36</xdr:col>
      <xdr:colOff>1371600</xdr:colOff>
      <xdr:row>49</xdr:row>
      <xdr:rowOff>0</xdr:rowOff>
    </xdr:from>
    <xdr:to>
      <xdr:col>42</xdr:col>
      <xdr:colOff>590550</xdr:colOff>
      <xdr:row>55</xdr:row>
      <xdr:rowOff>142875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5076D71-49DF-9B35-FCDA-2658192A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0" y="27393900"/>
          <a:ext cx="6343650" cy="32670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313766</xdr:colOff>
      <xdr:row>11</xdr:row>
      <xdr:rowOff>134666</xdr:rowOff>
    </xdr:from>
    <xdr:ext cx="2241176" cy="3037031"/>
    <xdr:pic>
      <xdr:nvPicPr>
        <xdr:cNvPr id="2" name="Picture 1">
          <a:extLst>
            <a:ext uri="{FF2B5EF4-FFF2-40B4-BE49-F238E27FC236}">
              <a16:creationId xmlns:a16="http://schemas.microsoft.com/office/drawing/2014/main" id="{D2B3C0B4-15C0-4E2A-9C7E-F128C855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2795" y="2230166"/>
          <a:ext cx="2241176" cy="3037031"/>
        </a:xfrm>
        <a:prstGeom prst="rect">
          <a:avLst/>
        </a:prstGeom>
      </xdr:spPr>
    </xdr:pic>
    <xdr:clientData/>
  </xdr:oneCellAnchor>
  <xdr:oneCellAnchor>
    <xdr:from>
      <xdr:col>24</xdr:col>
      <xdr:colOff>275106</xdr:colOff>
      <xdr:row>18</xdr:row>
      <xdr:rowOff>166895</xdr:rowOff>
    </xdr:from>
    <xdr:ext cx="1372159" cy="1372126"/>
    <xdr:pic>
      <xdr:nvPicPr>
        <xdr:cNvPr id="3" name="Picture 2">
          <a:extLst>
            <a:ext uri="{FF2B5EF4-FFF2-40B4-BE49-F238E27FC236}">
              <a16:creationId xmlns:a16="http://schemas.microsoft.com/office/drawing/2014/main" id="{638E174D-C917-4C70-90EC-22A1DE3A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812" y="3595895"/>
          <a:ext cx="1372159" cy="1372126"/>
        </a:xfrm>
        <a:prstGeom prst="rect">
          <a:avLst/>
        </a:prstGeom>
      </xdr:spPr>
    </xdr:pic>
    <xdr:clientData/>
  </xdr:oneCellAnchor>
  <xdr:twoCellAnchor editAs="oneCell">
    <xdr:from>
      <xdr:col>29</xdr:col>
      <xdr:colOff>171450</xdr:colOff>
      <xdr:row>23</xdr:row>
      <xdr:rowOff>114300</xdr:rowOff>
    </xdr:from>
    <xdr:to>
      <xdr:col>33</xdr:col>
      <xdr:colOff>28575</xdr:colOff>
      <xdr:row>32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72435D-55D5-4223-92C5-F204AF21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4495800"/>
          <a:ext cx="1905000" cy="1666875"/>
        </a:xfrm>
        <a:prstGeom prst="rect">
          <a:avLst/>
        </a:prstGeom>
      </xdr:spPr>
    </xdr:pic>
    <xdr:clientData/>
  </xdr:twoCellAnchor>
  <xdr:twoCellAnchor editAs="oneCell">
    <xdr:from>
      <xdr:col>29</xdr:col>
      <xdr:colOff>104775</xdr:colOff>
      <xdr:row>2</xdr:row>
      <xdr:rowOff>133350</xdr:rowOff>
    </xdr:from>
    <xdr:to>
      <xdr:col>33</xdr:col>
      <xdr:colOff>41275</xdr:colOff>
      <xdr:row>8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995CDC-FEFA-4BB6-A27B-DC229652A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0" y="514350"/>
          <a:ext cx="1984375" cy="1190625"/>
        </a:xfrm>
        <a:prstGeom prst="rect">
          <a:avLst/>
        </a:prstGeom>
      </xdr:spPr>
    </xdr:pic>
    <xdr:clientData/>
  </xdr:twoCellAnchor>
  <xdr:twoCellAnchor editAs="oneCell">
    <xdr:from>
      <xdr:col>25</xdr:col>
      <xdr:colOff>457200</xdr:colOff>
      <xdr:row>24</xdr:row>
      <xdr:rowOff>66675</xdr:rowOff>
    </xdr:from>
    <xdr:to>
      <xdr:col>27</xdr:col>
      <xdr:colOff>1352550</xdr:colOff>
      <xdr:row>32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C486EA-5BC6-4389-BC13-7454610F6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638675"/>
          <a:ext cx="211455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33958</xdr:colOff>
      <xdr:row>8</xdr:row>
      <xdr:rowOff>90249</xdr:rowOff>
    </xdr:from>
    <xdr:to>
      <xdr:col>27</xdr:col>
      <xdr:colOff>2300517</xdr:colOff>
      <xdr:row>14</xdr:row>
      <xdr:rowOff>65911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09DC01-4BB5-4918-B50E-12D6ACAF0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575379">
          <a:off x="11787808" y="1614249"/>
          <a:ext cx="4704959" cy="1118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781051</xdr:colOff>
      <xdr:row>19</xdr:row>
      <xdr:rowOff>161925</xdr:rowOff>
    </xdr:from>
    <xdr:to>
      <xdr:col>27</xdr:col>
      <xdr:colOff>1752601</xdr:colOff>
      <xdr:row>24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F95BE0-4028-43A5-BF5C-E9A27BA72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3301" y="3781425"/>
          <a:ext cx="971550" cy="971550"/>
        </a:xfrm>
        <a:prstGeom prst="rect">
          <a:avLst/>
        </a:prstGeom>
      </xdr:spPr>
    </xdr:pic>
    <xdr:clientData/>
  </xdr:twoCellAnchor>
  <xdr:oneCellAnchor>
    <xdr:from>
      <xdr:col>4</xdr:col>
      <xdr:colOff>224118</xdr:colOff>
      <xdr:row>14</xdr:row>
      <xdr:rowOff>93420</xdr:rowOff>
    </xdr:from>
    <xdr:ext cx="1120600" cy="1096301"/>
    <xdr:pic>
      <xdr:nvPicPr>
        <xdr:cNvPr id="9" name="Picture 8">
          <a:extLst>
            <a:ext uri="{FF2B5EF4-FFF2-40B4-BE49-F238E27FC236}">
              <a16:creationId xmlns:a16="http://schemas.microsoft.com/office/drawing/2014/main" id="{6B0094EB-EB5E-4D5D-90FE-AB78060E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2760420"/>
          <a:ext cx="1120600" cy="109630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650329</xdr:colOff>
      <xdr:row>12</xdr:row>
      <xdr:rowOff>1</xdr:rowOff>
    </xdr:from>
    <xdr:to>
      <xdr:col>25</xdr:col>
      <xdr:colOff>93281</xdr:colOff>
      <xdr:row>15</xdr:row>
      <xdr:rowOff>89419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DA6C09-8DDF-F1FC-4132-1D232A94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243" y="2286001"/>
          <a:ext cx="7772400" cy="6609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650329</xdr:colOff>
      <xdr:row>12</xdr:row>
      <xdr:rowOff>1</xdr:rowOff>
    </xdr:from>
    <xdr:to>
      <xdr:col>25</xdr:col>
      <xdr:colOff>93281</xdr:colOff>
      <xdr:row>15</xdr:row>
      <xdr:rowOff>89419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6B691-FADF-47E0-A5A0-B3FA73865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6504" y="2286001"/>
          <a:ext cx="7805902" cy="6609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243741</xdr:colOff>
      <xdr:row>13</xdr:row>
      <xdr:rowOff>172382</xdr:rowOff>
    </xdr:from>
    <xdr:to>
      <xdr:col>21</xdr:col>
      <xdr:colOff>600107</xdr:colOff>
      <xdr:row>29</xdr:row>
      <xdr:rowOff>92207</xdr:rowOff>
    </xdr:to>
    <xdr:pic>
      <xdr:nvPicPr>
        <xdr:cNvPr id="2" name="Picture 1" descr="A screenshot of a video&#10;&#10;Description automatically generated">
          <a:extLst>
            <a:ext uri="{FF2B5EF4-FFF2-40B4-BE49-F238E27FC236}">
              <a16:creationId xmlns:a16="http://schemas.microsoft.com/office/drawing/2014/main" id="{52F89756-B9A2-4229-BF15-EF3A3372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5616" y="2648882"/>
          <a:ext cx="6528566" cy="29678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145816</xdr:colOff>
      <xdr:row>3</xdr:row>
      <xdr:rowOff>162985</xdr:rowOff>
    </xdr:from>
    <xdr:to>
      <xdr:col>26</xdr:col>
      <xdr:colOff>146518</xdr:colOff>
      <xdr:row>6</xdr:row>
      <xdr:rowOff>137762</xdr:rowOff>
    </xdr:to>
    <xdr:sp macro="" textlink="">
      <xdr:nvSpPr>
        <xdr:cNvPr id="2" name="Arc 1">
          <a:extLst>
            <a:ext uri="{FF2B5EF4-FFF2-40B4-BE49-F238E27FC236}">
              <a16:creationId xmlns:a16="http://schemas.microsoft.com/office/drawing/2014/main" id="{E1D150CC-0C91-4E34-B48F-6820E84F8E78}"/>
            </a:ext>
          </a:extLst>
        </xdr:cNvPr>
        <xdr:cNvSpPr/>
      </xdr:nvSpPr>
      <xdr:spPr>
        <a:xfrm rot="7705823">
          <a:off x="18799203" y="731048"/>
          <a:ext cx="546277" cy="553152"/>
        </a:xfrm>
        <a:prstGeom prst="arc">
          <a:avLst/>
        </a:prstGeom>
        <a:ln w="15875">
          <a:solidFill>
            <a:srgbClr val="FF0000"/>
          </a:solidFill>
          <a:head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63185</xdr:colOff>
      <xdr:row>1</xdr:row>
      <xdr:rowOff>107867</xdr:rowOff>
    </xdr:from>
    <xdr:to>
      <xdr:col>33</xdr:col>
      <xdr:colOff>2211</xdr:colOff>
      <xdr:row>7</xdr:row>
      <xdr:rowOff>75306</xdr:rowOff>
    </xdr:to>
    <xdr:sp macro="" textlink="">
      <xdr:nvSpPr>
        <xdr:cNvPr id="3" name="Arc 2">
          <a:extLst>
            <a:ext uri="{FF2B5EF4-FFF2-40B4-BE49-F238E27FC236}">
              <a16:creationId xmlns:a16="http://schemas.microsoft.com/office/drawing/2014/main" id="{B43FA87F-8CF8-4892-88EE-6B8BD5B092F6}"/>
            </a:ext>
          </a:extLst>
        </xdr:cNvPr>
        <xdr:cNvSpPr/>
      </xdr:nvSpPr>
      <xdr:spPr>
        <a:xfrm rot="7810042">
          <a:off x="19922891" y="193511"/>
          <a:ext cx="1110439" cy="1320151"/>
        </a:xfrm>
        <a:prstGeom prst="arc">
          <a:avLst>
            <a:gd name="adj1" fmla="val 15860881"/>
            <a:gd name="adj2" fmla="val 421139"/>
          </a:avLst>
        </a:prstGeom>
        <a:ln w="15875">
          <a:solidFill>
            <a:srgbClr val="FF0000"/>
          </a:solidFill>
          <a:headEnd type="none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21982</xdr:colOff>
      <xdr:row>8</xdr:row>
      <xdr:rowOff>171983</xdr:rowOff>
    </xdr:from>
    <xdr:to>
      <xdr:col>37</xdr:col>
      <xdr:colOff>401516</xdr:colOff>
      <xdr:row>23</xdr:row>
      <xdr:rowOff>57248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AA2866E-5509-4416-A97C-28F151C6D5D5}"/>
            </a:ext>
          </a:extLst>
        </xdr:cNvPr>
        <xdr:cNvGrpSpPr/>
      </xdr:nvGrpSpPr>
      <xdr:grpSpPr>
        <a:xfrm>
          <a:off x="16476420" y="1695983"/>
          <a:ext cx="5856409" cy="2742765"/>
          <a:chOff x="5824904" y="1732617"/>
          <a:chExt cx="5596304" cy="274276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DF5B831-88E7-64D1-2215-0B5F7B8150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4904" y="1732617"/>
            <a:ext cx="5596304" cy="2742765"/>
          </a:xfrm>
          <a:prstGeom prst="rect">
            <a:avLst/>
          </a:prstGeom>
          <a:ln w="127000" cap="sq">
            <a:solidFill>
              <a:srgbClr val="000000"/>
            </a:solidFill>
            <a:miter lim="800000"/>
          </a:ln>
          <a:effectLst>
            <a:outerShdw blurRad="57150" dist="50800" dir="2700000" algn="tl" rotWithShape="0">
              <a:srgbClr val="000000">
                <a:alpha val="40000"/>
              </a:srgbClr>
            </a:outerShdw>
          </a:effectLst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5A2D59C2-559B-5BB8-1244-7A9C39DD2B4C}"/>
              </a:ext>
            </a:extLst>
          </xdr:cNvPr>
          <xdr:cNvSpPr/>
        </xdr:nvSpPr>
        <xdr:spPr>
          <a:xfrm>
            <a:off x="8176846" y="2747596"/>
            <a:ext cx="3143250" cy="163390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lang="en-US" sz="2400" b="0" i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Ctrl + Shift + Enter: Excel Array Formulas 19: Array Function: MMULT</a:t>
            </a:r>
          </a:p>
          <a:p>
            <a:br>
              <a:rPr lang="en-US" sz="2400"/>
            </a:br>
            <a:endParaRPr lang="en-US" sz="2400"/>
          </a:p>
        </xdr:txBody>
      </xdr:sp>
    </xdr:grpSp>
    <xdr:clientData/>
  </xdr:twoCellAnchor>
  <xdr:twoCellAnchor editAs="oneCell">
    <xdr:from>
      <xdr:col>38</xdr:col>
      <xdr:colOff>531403</xdr:colOff>
      <xdr:row>18</xdr:row>
      <xdr:rowOff>143265</xdr:rowOff>
    </xdr:from>
    <xdr:to>
      <xdr:col>47</xdr:col>
      <xdr:colOff>130419</xdr:colOff>
      <xdr:row>33</xdr:row>
      <xdr:rowOff>129626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6EF384-620F-41A9-8A12-60C2146A1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5378" y="3572265"/>
          <a:ext cx="5085416" cy="2843861"/>
        </a:xfrm>
        <a:prstGeom prst="rect">
          <a:avLst/>
        </a:prstGeom>
      </xdr:spPr>
    </xdr:pic>
    <xdr:clientData/>
  </xdr:twoCellAnchor>
  <xdr:twoCellAnchor editAs="oneCell">
    <xdr:from>
      <xdr:col>40</xdr:col>
      <xdr:colOff>65941</xdr:colOff>
      <xdr:row>5</xdr:row>
      <xdr:rowOff>109977</xdr:rowOff>
    </xdr:from>
    <xdr:to>
      <xdr:col>48</xdr:col>
      <xdr:colOff>273091</xdr:colOff>
      <xdr:row>20</xdr:row>
      <xdr:rowOff>111128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003B6A-A5F7-4FE7-A6A1-F0A36381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9116" y="1062477"/>
          <a:ext cx="5083950" cy="2858651"/>
        </a:xfrm>
        <a:prstGeom prst="rect">
          <a:avLst/>
        </a:prstGeom>
      </xdr:spPr>
    </xdr:pic>
    <xdr:clientData/>
  </xdr:twoCellAnchor>
  <xdr:twoCellAnchor editAs="oneCell">
    <xdr:from>
      <xdr:col>39</xdr:col>
      <xdr:colOff>451509</xdr:colOff>
      <xdr:row>25</xdr:row>
      <xdr:rowOff>105612</xdr:rowOff>
    </xdr:from>
    <xdr:to>
      <xdr:col>43</xdr:col>
      <xdr:colOff>599844</xdr:colOff>
      <xdr:row>28</xdr:row>
      <xdr:rowOff>147746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7DE2BE-DC61-4E6E-B00B-CE06F7AF3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48245">
          <a:off x="25245084" y="4868112"/>
          <a:ext cx="2586735" cy="61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454268</xdr:colOff>
      <xdr:row>12</xdr:row>
      <xdr:rowOff>146538</xdr:rowOff>
    </xdr:from>
    <xdr:to>
      <xdr:col>47</xdr:col>
      <xdr:colOff>134815</xdr:colOff>
      <xdr:row>16</xdr:row>
      <xdr:rowOff>32238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44D82E7-61ED-4131-ABC1-D0FF7EE4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81110">
          <a:off x="27076643" y="2432538"/>
          <a:ext cx="272854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145816</xdr:colOff>
      <xdr:row>3</xdr:row>
      <xdr:rowOff>162985</xdr:rowOff>
    </xdr:from>
    <xdr:to>
      <xdr:col>26</xdr:col>
      <xdr:colOff>146518</xdr:colOff>
      <xdr:row>6</xdr:row>
      <xdr:rowOff>137762</xdr:rowOff>
    </xdr:to>
    <xdr:sp macro="" textlink="">
      <xdr:nvSpPr>
        <xdr:cNvPr id="2" name="Arc 1">
          <a:extLst>
            <a:ext uri="{FF2B5EF4-FFF2-40B4-BE49-F238E27FC236}">
              <a16:creationId xmlns:a16="http://schemas.microsoft.com/office/drawing/2014/main" id="{078BB9C7-19C6-4E31-9E44-2693A5D8D2AB}"/>
            </a:ext>
          </a:extLst>
        </xdr:cNvPr>
        <xdr:cNvSpPr/>
      </xdr:nvSpPr>
      <xdr:spPr>
        <a:xfrm rot="7705823">
          <a:off x="16875153" y="731048"/>
          <a:ext cx="546277" cy="553152"/>
        </a:xfrm>
        <a:prstGeom prst="arc">
          <a:avLst/>
        </a:prstGeom>
        <a:ln w="15875">
          <a:solidFill>
            <a:srgbClr val="FF0000"/>
          </a:solidFill>
          <a:head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63185</xdr:colOff>
      <xdr:row>1</xdr:row>
      <xdr:rowOff>107867</xdr:rowOff>
    </xdr:from>
    <xdr:to>
      <xdr:col>33</xdr:col>
      <xdr:colOff>2211</xdr:colOff>
      <xdr:row>7</xdr:row>
      <xdr:rowOff>75306</xdr:rowOff>
    </xdr:to>
    <xdr:sp macro="" textlink="">
      <xdr:nvSpPr>
        <xdr:cNvPr id="3" name="Arc 2">
          <a:extLst>
            <a:ext uri="{FF2B5EF4-FFF2-40B4-BE49-F238E27FC236}">
              <a16:creationId xmlns:a16="http://schemas.microsoft.com/office/drawing/2014/main" id="{300309DE-7B7D-45C8-A1B6-2DE8F9389CAA}"/>
            </a:ext>
          </a:extLst>
        </xdr:cNvPr>
        <xdr:cNvSpPr/>
      </xdr:nvSpPr>
      <xdr:spPr>
        <a:xfrm rot="7810042">
          <a:off x="17998841" y="193511"/>
          <a:ext cx="1110439" cy="1320151"/>
        </a:xfrm>
        <a:prstGeom prst="arc">
          <a:avLst>
            <a:gd name="adj1" fmla="val 15860881"/>
            <a:gd name="adj2" fmla="val 421139"/>
          </a:avLst>
        </a:prstGeom>
        <a:ln w="15875">
          <a:solidFill>
            <a:srgbClr val="FF0000"/>
          </a:solidFill>
          <a:headEnd type="none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21982</xdr:colOff>
      <xdr:row>8</xdr:row>
      <xdr:rowOff>171983</xdr:rowOff>
    </xdr:from>
    <xdr:to>
      <xdr:col>37</xdr:col>
      <xdr:colOff>401516</xdr:colOff>
      <xdr:row>23</xdr:row>
      <xdr:rowOff>57248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655699B-E2B8-4016-B9C5-6FD0495DD86F}"/>
            </a:ext>
          </a:extLst>
        </xdr:cNvPr>
        <xdr:cNvGrpSpPr/>
      </xdr:nvGrpSpPr>
      <xdr:grpSpPr>
        <a:xfrm>
          <a:off x="16476420" y="1695983"/>
          <a:ext cx="5856409" cy="2742765"/>
          <a:chOff x="5824904" y="1732617"/>
          <a:chExt cx="5596304" cy="274276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44D3EC7-6FB5-BE51-4A73-503950776B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4904" y="1732617"/>
            <a:ext cx="5596304" cy="2742765"/>
          </a:xfrm>
          <a:prstGeom prst="rect">
            <a:avLst/>
          </a:prstGeom>
          <a:ln w="127000" cap="sq">
            <a:solidFill>
              <a:srgbClr val="000000"/>
            </a:solidFill>
            <a:miter lim="800000"/>
          </a:ln>
          <a:effectLst>
            <a:outerShdw blurRad="57150" dist="50800" dir="2700000" algn="tl" rotWithShape="0">
              <a:srgbClr val="000000">
                <a:alpha val="40000"/>
              </a:srgbClr>
            </a:outerShdw>
          </a:effectLst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FCD31031-61A0-8CF2-505E-3FA1CCE21692}"/>
              </a:ext>
            </a:extLst>
          </xdr:cNvPr>
          <xdr:cNvSpPr/>
        </xdr:nvSpPr>
        <xdr:spPr>
          <a:xfrm>
            <a:off x="8176846" y="2747596"/>
            <a:ext cx="3143250" cy="163390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lang="en-US" sz="2400" b="0" i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Ctrl + Shift + Enter: Excel Array Formulas 19: Array Function: MMULT</a:t>
            </a:r>
          </a:p>
          <a:p>
            <a:br>
              <a:rPr lang="en-US" sz="2400"/>
            </a:br>
            <a:endParaRPr lang="en-US" sz="2400"/>
          </a:p>
        </xdr:txBody>
      </xdr:sp>
    </xdr:grpSp>
    <xdr:clientData/>
  </xdr:twoCellAnchor>
  <xdr:twoCellAnchor editAs="oneCell">
    <xdr:from>
      <xdr:col>38</xdr:col>
      <xdr:colOff>531403</xdr:colOff>
      <xdr:row>18</xdr:row>
      <xdr:rowOff>143265</xdr:rowOff>
    </xdr:from>
    <xdr:to>
      <xdr:col>47</xdr:col>
      <xdr:colOff>130419</xdr:colOff>
      <xdr:row>33</xdr:row>
      <xdr:rowOff>129626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54C316-E2FF-4031-8F67-777EA85D8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2328" y="3572265"/>
          <a:ext cx="5771216" cy="2843861"/>
        </a:xfrm>
        <a:prstGeom prst="rect">
          <a:avLst/>
        </a:prstGeom>
      </xdr:spPr>
    </xdr:pic>
    <xdr:clientData/>
  </xdr:twoCellAnchor>
  <xdr:twoCellAnchor editAs="oneCell">
    <xdr:from>
      <xdr:col>40</xdr:col>
      <xdr:colOff>65941</xdr:colOff>
      <xdr:row>5</xdr:row>
      <xdr:rowOff>109977</xdr:rowOff>
    </xdr:from>
    <xdr:to>
      <xdr:col>48</xdr:col>
      <xdr:colOff>273091</xdr:colOff>
      <xdr:row>20</xdr:row>
      <xdr:rowOff>111128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8237762-92C4-42D9-9235-FC6B7285D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8466" y="1062477"/>
          <a:ext cx="5693550" cy="2858651"/>
        </a:xfrm>
        <a:prstGeom prst="rect">
          <a:avLst/>
        </a:prstGeom>
      </xdr:spPr>
    </xdr:pic>
    <xdr:clientData/>
  </xdr:twoCellAnchor>
  <xdr:twoCellAnchor editAs="oneCell">
    <xdr:from>
      <xdr:col>39</xdr:col>
      <xdr:colOff>451509</xdr:colOff>
      <xdr:row>25</xdr:row>
      <xdr:rowOff>105612</xdr:rowOff>
    </xdr:from>
    <xdr:to>
      <xdr:col>43</xdr:col>
      <xdr:colOff>599844</xdr:colOff>
      <xdr:row>28</xdr:row>
      <xdr:rowOff>147746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0D9B58-FACC-41D6-A26D-32C43F38D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48245">
          <a:off x="23778234" y="4868112"/>
          <a:ext cx="2891535" cy="61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454268</xdr:colOff>
      <xdr:row>12</xdr:row>
      <xdr:rowOff>146538</xdr:rowOff>
    </xdr:from>
    <xdr:to>
      <xdr:col>47</xdr:col>
      <xdr:colOff>134815</xdr:colOff>
      <xdr:row>16</xdr:row>
      <xdr:rowOff>32238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ACD6603-198A-4E5F-9A2E-9A7D68417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81110">
          <a:off x="25838393" y="2432538"/>
          <a:ext cx="310954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D8C17-6F72-487C-B943-EC107C634112}">
  <sheetPr>
    <tabColor rgb="FFFFFF00"/>
  </sheetPr>
  <dimension ref="A1:CQ226"/>
  <sheetViews>
    <sheetView showGridLines="0" topLeftCell="E33" zoomScale="25" zoomScaleNormal="25" workbookViewId="0">
      <selection activeCell="BE63" sqref="BE63"/>
    </sheetView>
  </sheetViews>
  <sheetFormatPr defaultRowHeight="15" x14ac:dyDescent="0.25"/>
  <cols>
    <col min="13" max="13" width="8" customWidth="1"/>
    <col min="23" max="23" width="11.25" customWidth="1"/>
    <col min="27" max="27" width="10.625" bestFit="1" customWidth="1"/>
    <col min="28" max="30" width="9.5" bestFit="1" customWidth="1"/>
    <col min="31" max="31" width="9.75" bestFit="1" customWidth="1"/>
    <col min="35" max="35" width="10.375" bestFit="1" customWidth="1"/>
    <col min="36" max="36" width="10.125" customWidth="1"/>
    <col min="37" max="37" width="18.625" bestFit="1" customWidth="1"/>
    <col min="38" max="38" width="20.25" customWidth="1"/>
    <col min="39" max="40" width="16.625" bestFit="1" customWidth="1"/>
    <col min="41" max="41" width="15.75" bestFit="1" customWidth="1"/>
    <col min="42" max="42" width="5.25" customWidth="1"/>
    <col min="43" max="43" width="13.125" bestFit="1" customWidth="1"/>
    <col min="95" max="95" width="82.625" bestFit="1" customWidth="1"/>
  </cols>
  <sheetData>
    <row r="1" spans="1:1" x14ac:dyDescent="0.25">
      <c r="A1" s="4"/>
    </row>
    <row r="19" spans="20:66" x14ac:dyDescent="0.25"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</row>
    <row r="20" spans="20:66" x14ac:dyDescent="0.25"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</row>
    <row r="21" spans="20:66" x14ac:dyDescent="0.25"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</row>
    <row r="22" spans="20:66" x14ac:dyDescent="0.25"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</row>
    <row r="23" spans="20:66" x14ac:dyDescent="0.25"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</row>
    <row r="24" spans="20:66" x14ac:dyDescent="0.25"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</row>
    <row r="25" spans="20:66" x14ac:dyDescent="0.25"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</row>
    <row r="26" spans="20:66" x14ac:dyDescent="0.25"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</row>
    <row r="27" spans="20:66" x14ac:dyDescent="0.25"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</row>
    <row r="28" spans="20:66" x14ac:dyDescent="0.25"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0:66" x14ac:dyDescent="0.25"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</row>
    <row r="30" spans="20:66" x14ac:dyDescent="0.25"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</row>
    <row r="31" spans="20:66" ht="29.25" customHeight="1" x14ac:dyDescent="0.25"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</row>
    <row r="32" spans="20:66" ht="156.75" x14ac:dyDescent="2.35">
      <c r="T32" s="5"/>
      <c r="U32" s="6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 t="s">
        <v>10</v>
      </c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</row>
    <row r="33" spans="1:94" ht="157.5" thickBot="1" x14ac:dyDescent="2.4">
      <c r="T33" s="5"/>
      <c r="U33" s="6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</row>
    <row r="34" spans="1:94" ht="159.75" customHeight="1" x14ac:dyDescent="0.25">
      <c r="S34" s="72" t="s">
        <v>80</v>
      </c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80" t="s">
        <v>86</v>
      </c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1"/>
    </row>
    <row r="35" spans="1:94" ht="298.5" customHeight="1" x14ac:dyDescent="0.25">
      <c r="S35" s="74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3"/>
      <c r="BU35">
        <v>3</v>
      </c>
    </row>
    <row r="36" spans="1:94" ht="182.25" customHeight="1" x14ac:dyDescent="0.25">
      <c r="S36" s="74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3"/>
    </row>
    <row r="37" spans="1:94" ht="69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4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3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</row>
    <row r="38" spans="1:94" ht="23.2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74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3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</row>
    <row r="39" spans="1:94" ht="114.7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74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3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</row>
    <row r="40" spans="1:94" ht="114.7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74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3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</row>
    <row r="41" spans="1:94" ht="114.7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74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3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</row>
    <row r="42" spans="1:94" ht="33.7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74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3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</row>
    <row r="43" spans="1:94" ht="33.7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74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3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</row>
    <row r="44" spans="1:94" ht="33.7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74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3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</row>
    <row r="45" spans="1:94" ht="33.7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74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3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</row>
    <row r="46" spans="1:94" ht="33.7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74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3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</row>
    <row r="47" spans="1:94" ht="33.7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4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3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</row>
    <row r="48" spans="1:94" ht="33.75" customHeight="1" x14ac:dyDescent="0.25">
      <c r="S48" s="74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3"/>
    </row>
    <row r="49" spans="19:95" ht="53.25" customHeight="1" x14ac:dyDescent="0.25">
      <c r="S49" s="74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3"/>
    </row>
    <row r="50" spans="19:95" ht="53.25" customHeight="1" x14ac:dyDescent="0.25">
      <c r="S50" s="74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3"/>
    </row>
    <row r="51" spans="19:95" ht="53.25" customHeight="1" x14ac:dyDescent="0.25">
      <c r="S51" s="74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61"/>
      <c r="AM51" s="61"/>
      <c r="AN51" s="61"/>
      <c r="AO51" s="75"/>
      <c r="AP51" s="87" t="s">
        <v>83</v>
      </c>
      <c r="AQ51" s="87"/>
      <c r="AR51" s="87"/>
      <c r="AS51" s="87"/>
      <c r="AT51" s="87"/>
      <c r="AU51" s="87"/>
      <c r="AV51" s="87"/>
      <c r="AW51" s="87"/>
      <c r="AX51" s="87"/>
      <c r="AY51" s="87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8"/>
    </row>
    <row r="52" spans="19:95" ht="53.25" customHeight="1" x14ac:dyDescent="0.25">
      <c r="S52" s="74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61"/>
      <c r="AM52" s="61"/>
      <c r="AN52" s="61"/>
      <c r="AO52" s="75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8"/>
    </row>
    <row r="53" spans="19:95" ht="53.25" customHeight="1" x14ac:dyDescent="0.25">
      <c r="S53" s="74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61"/>
      <c r="AM53" s="61"/>
      <c r="AN53" s="61"/>
      <c r="AO53" s="75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8"/>
    </row>
    <row r="54" spans="19:95" ht="15" customHeight="1" x14ac:dyDescent="0.25">
      <c r="S54" s="74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61"/>
      <c r="AM54" s="61"/>
      <c r="AN54" s="61"/>
      <c r="AO54" s="75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8"/>
    </row>
    <row r="55" spans="19:95" ht="15" customHeight="1" x14ac:dyDescent="0.25">
      <c r="S55" s="74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61"/>
      <c r="AM55" s="61"/>
      <c r="AN55" s="61"/>
      <c r="AO55" s="75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8"/>
    </row>
    <row r="56" spans="19:95" ht="15.75" customHeight="1" thickBot="1" x14ac:dyDescent="0.3">
      <c r="S56" s="76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62"/>
      <c r="AM56" s="62"/>
      <c r="AN56" s="62"/>
      <c r="AO56" s="77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9"/>
    </row>
    <row r="57" spans="19:95" ht="54.75" x14ac:dyDescent="0.85">
      <c r="T57" s="9"/>
      <c r="W57" s="10"/>
      <c r="X57" s="11"/>
      <c r="Y57" s="11"/>
      <c r="Z57" s="11"/>
      <c r="AA57" s="11"/>
      <c r="AB57" s="11"/>
      <c r="AC57" s="11"/>
      <c r="AD57" s="12"/>
      <c r="AE57" s="13"/>
      <c r="AG57" s="11"/>
      <c r="AH57" s="11"/>
      <c r="AI57" s="11"/>
      <c r="AJ57" s="11"/>
      <c r="AK57" s="11"/>
      <c r="AL57" s="11"/>
      <c r="AM57" s="11"/>
      <c r="AN57" s="11"/>
      <c r="AO57" s="11"/>
      <c r="AP57" s="14"/>
      <c r="AQ57" s="14"/>
      <c r="AR57" s="14"/>
      <c r="AS57" s="15"/>
      <c r="AT57" s="11"/>
      <c r="AU57" s="16"/>
      <c r="AV57" s="11"/>
      <c r="AW57" s="11"/>
      <c r="AX57" s="11"/>
      <c r="AY57" s="11"/>
      <c r="AZ57" s="11"/>
      <c r="BN57" s="17"/>
    </row>
    <row r="58" spans="19:95" ht="54.75" x14ac:dyDescent="0.85">
      <c r="T58" s="9"/>
      <c r="W58" s="10"/>
      <c r="X58" s="11"/>
      <c r="Y58" s="11"/>
      <c r="Z58" s="11"/>
      <c r="AA58" s="11"/>
      <c r="AB58" s="11"/>
      <c r="AC58" s="11"/>
      <c r="AD58" s="12"/>
      <c r="AE58" s="13"/>
      <c r="AG58" s="11"/>
      <c r="AH58" s="11"/>
      <c r="AI58" s="11"/>
      <c r="AJ58" s="11"/>
      <c r="AK58" s="11"/>
      <c r="AL58" s="11"/>
      <c r="AM58" s="11"/>
      <c r="AN58" s="11"/>
      <c r="AO58" s="11"/>
      <c r="AP58" s="14"/>
      <c r="AQ58" s="14"/>
      <c r="AR58" s="14"/>
      <c r="AS58" s="15"/>
      <c r="AT58" s="11"/>
      <c r="AU58" s="16"/>
      <c r="AV58" s="11"/>
      <c r="AW58" s="11"/>
      <c r="AX58" s="11"/>
      <c r="AY58" s="11"/>
      <c r="AZ58" s="11"/>
      <c r="BN58" s="17"/>
    </row>
    <row r="59" spans="19:95" ht="54.75" x14ac:dyDescent="0.85">
      <c r="T59" s="9"/>
      <c r="W59" s="10"/>
      <c r="X59" s="11"/>
      <c r="Y59" s="11"/>
      <c r="Z59" s="11"/>
      <c r="AA59" s="11"/>
      <c r="AB59" s="11"/>
      <c r="AC59" s="11"/>
      <c r="AD59" s="12"/>
      <c r="AE59" s="13"/>
      <c r="AG59" s="11"/>
      <c r="AH59" s="11"/>
      <c r="AI59" s="11"/>
      <c r="AJ59" s="11"/>
      <c r="AK59" s="11"/>
      <c r="AL59" s="11"/>
      <c r="AM59" s="11"/>
      <c r="AN59" s="11"/>
      <c r="AO59" s="11"/>
      <c r="AP59" s="14"/>
      <c r="AQ59" s="14"/>
      <c r="AR59" s="14"/>
      <c r="AS59" s="15"/>
      <c r="AT59" s="11"/>
      <c r="AU59" s="16"/>
      <c r="AV59" s="11"/>
      <c r="AW59" s="11"/>
      <c r="AX59" s="11"/>
      <c r="AY59" s="11"/>
      <c r="AZ59" s="11"/>
      <c r="BN59" s="17"/>
    </row>
    <row r="60" spans="19:95" ht="54.75" x14ac:dyDescent="0.85">
      <c r="T60" s="9"/>
      <c r="W60" s="10"/>
      <c r="X60" s="11"/>
      <c r="Y60" s="11"/>
      <c r="Z60" s="11"/>
      <c r="AA60" s="11"/>
      <c r="AB60" s="11"/>
      <c r="AC60" s="11"/>
      <c r="AD60" s="12"/>
      <c r="AE60" s="13"/>
      <c r="AG60" s="11"/>
      <c r="AH60" s="11"/>
      <c r="AI60" s="11"/>
      <c r="AJ60" s="11"/>
      <c r="AK60" s="11"/>
      <c r="AL60" s="11"/>
      <c r="AM60" s="11"/>
      <c r="AN60" s="11"/>
      <c r="AO60" s="11"/>
      <c r="AP60" s="14"/>
      <c r="AQ60" s="14"/>
      <c r="AR60" s="14"/>
      <c r="AS60" s="15"/>
      <c r="AT60" s="11"/>
      <c r="AU60" s="16"/>
      <c r="AV60" s="11"/>
      <c r="AW60" s="11"/>
      <c r="AX60" s="11"/>
      <c r="AY60" s="11"/>
      <c r="AZ60" s="11"/>
      <c r="BN60" s="17"/>
    </row>
    <row r="61" spans="19:95" ht="54.75" x14ac:dyDescent="0.85">
      <c r="T61" s="9"/>
      <c r="W61" s="10"/>
      <c r="X61" s="11"/>
      <c r="Y61" s="11"/>
      <c r="Z61" s="11"/>
      <c r="AA61" s="11"/>
      <c r="AB61" s="11"/>
      <c r="AC61" s="11"/>
      <c r="AD61" s="12"/>
      <c r="AE61" s="13"/>
      <c r="AG61" s="11"/>
      <c r="AH61" s="11"/>
      <c r="AI61" s="11"/>
      <c r="AJ61" s="11"/>
      <c r="AK61" s="11"/>
      <c r="AL61" s="11"/>
      <c r="AM61" s="11"/>
      <c r="AN61" s="11"/>
      <c r="AO61" s="11"/>
      <c r="AP61" s="14"/>
      <c r="AQ61" s="14"/>
      <c r="AR61" s="14"/>
      <c r="AS61" s="15"/>
      <c r="AT61" s="11"/>
      <c r="AU61" s="16"/>
      <c r="AV61" s="11"/>
      <c r="AW61" s="11"/>
      <c r="AX61" s="11"/>
      <c r="AY61" s="11"/>
      <c r="AZ61" s="11"/>
      <c r="BN61" s="17"/>
    </row>
    <row r="62" spans="19:95" ht="54.75" x14ac:dyDescent="0.85">
      <c r="T62" s="9"/>
      <c r="W62" s="10"/>
      <c r="X62" s="11"/>
      <c r="Y62" s="11"/>
      <c r="Z62" s="11"/>
      <c r="AA62" s="11"/>
      <c r="AB62" s="11"/>
      <c r="AC62" s="11"/>
      <c r="AD62" s="12"/>
      <c r="AE62" s="13"/>
      <c r="AG62" s="11"/>
      <c r="AH62" s="11"/>
      <c r="AI62" s="11"/>
      <c r="AJ62" s="11"/>
      <c r="AK62" s="11"/>
      <c r="AL62" s="11"/>
      <c r="AM62" s="11"/>
      <c r="AN62" s="11"/>
      <c r="AO62" s="11"/>
      <c r="AP62" s="14"/>
      <c r="AQ62" s="14"/>
      <c r="AR62" s="14"/>
      <c r="AS62" s="15"/>
      <c r="AT62" s="11"/>
      <c r="AU62" s="16"/>
      <c r="AV62" s="11"/>
      <c r="AW62" s="11"/>
      <c r="AX62" s="11"/>
      <c r="AY62" s="11"/>
      <c r="AZ62" s="11"/>
      <c r="BN62" s="17"/>
    </row>
    <row r="63" spans="19:95" ht="54.75" x14ac:dyDescent="0.85">
      <c r="T63" s="9"/>
      <c r="W63" s="10"/>
      <c r="X63" s="11"/>
      <c r="Y63" s="11"/>
      <c r="Z63" s="11"/>
      <c r="AA63" s="11"/>
      <c r="AB63" s="11"/>
      <c r="AC63" s="11"/>
      <c r="AD63" s="12"/>
      <c r="AE63" s="13"/>
      <c r="AG63" s="11"/>
      <c r="AH63" s="11"/>
      <c r="AI63" s="11"/>
      <c r="AJ63" s="11"/>
      <c r="AK63" s="11"/>
      <c r="AL63" s="11"/>
      <c r="AM63" s="11"/>
      <c r="AN63" s="11"/>
      <c r="AO63" s="11"/>
      <c r="AP63" s="14"/>
      <c r="AQ63" s="14"/>
      <c r="AR63" s="14"/>
      <c r="AS63" s="15"/>
      <c r="AT63" s="11"/>
      <c r="AU63" s="16"/>
      <c r="AV63" s="11"/>
      <c r="AW63" s="11"/>
      <c r="AX63" s="11"/>
      <c r="AY63" s="11"/>
      <c r="AZ63" s="11"/>
      <c r="BN63" s="17"/>
    </row>
    <row r="64" spans="19:95" ht="257.25" customHeight="1" x14ac:dyDescent="0.85">
      <c r="T64" s="9"/>
      <c r="W64" s="10"/>
      <c r="X64" s="11"/>
      <c r="Y64" s="11"/>
      <c r="Z64" s="11"/>
      <c r="AA64" s="11"/>
      <c r="AB64" s="11"/>
      <c r="AC64" s="11"/>
      <c r="AD64" s="12"/>
      <c r="AE64" s="13"/>
      <c r="AG64" s="11"/>
      <c r="AH64" s="11"/>
      <c r="AI64" s="11"/>
      <c r="AJ64" s="11"/>
      <c r="AK64" s="11"/>
      <c r="AL64" s="11"/>
      <c r="AM64" s="11"/>
      <c r="AN64" s="11"/>
      <c r="AO64" s="11"/>
      <c r="AP64" s="14"/>
      <c r="AQ64" s="14"/>
      <c r="AR64" s="14"/>
      <c r="AS64" s="15"/>
      <c r="AT64" s="11"/>
      <c r="AU64" s="16"/>
      <c r="AV64" s="11"/>
      <c r="AW64" s="11"/>
      <c r="AX64" s="11"/>
      <c r="AY64" s="11"/>
      <c r="AZ64" s="11"/>
      <c r="BN64" s="17"/>
      <c r="CQ64" s="42">
        <v>1836</v>
      </c>
    </row>
    <row r="65" spans="20:66" ht="54.75" x14ac:dyDescent="0.85">
      <c r="T65" s="9"/>
      <c r="W65" s="10"/>
      <c r="X65" s="11"/>
      <c r="Y65" s="11"/>
      <c r="Z65" s="11"/>
      <c r="AA65" s="11"/>
      <c r="AB65" s="11"/>
      <c r="AC65" s="11"/>
      <c r="AD65" s="12"/>
      <c r="AE65" s="13"/>
      <c r="AG65" s="11"/>
      <c r="AH65" s="11"/>
      <c r="AI65" s="11"/>
      <c r="AJ65" s="11"/>
      <c r="AK65" s="11"/>
      <c r="AL65" s="11"/>
      <c r="AM65" s="11"/>
      <c r="AN65" s="11"/>
      <c r="AO65" s="11"/>
      <c r="AP65" s="14"/>
      <c r="AQ65" s="14"/>
      <c r="AR65" s="14"/>
      <c r="AS65" s="15"/>
      <c r="AT65" s="11"/>
      <c r="AU65" s="16"/>
      <c r="AV65" s="11"/>
      <c r="AW65" s="11"/>
      <c r="AX65" s="11"/>
      <c r="AY65" s="11"/>
      <c r="AZ65" s="11"/>
      <c r="BN65" s="17"/>
    </row>
    <row r="66" spans="20:66" ht="54.75" x14ac:dyDescent="0.85">
      <c r="T66" s="9"/>
      <c r="W66" s="10"/>
      <c r="X66" s="11"/>
      <c r="Y66" s="11"/>
      <c r="Z66" s="11"/>
      <c r="AA66" s="11"/>
      <c r="AB66" s="11"/>
      <c r="AC66" s="11"/>
      <c r="AD66" s="12"/>
      <c r="AE66" s="13"/>
      <c r="AG66" s="11"/>
      <c r="AH66" s="11"/>
      <c r="AI66" s="11"/>
      <c r="AJ66" s="11"/>
      <c r="AK66" s="11"/>
      <c r="AL66" s="11"/>
      <c r="AM66" s="11"/>
      <c r="AN66" s="11"/>
      <c r="AO66" s="11"/>
      <c r="AP66" s="14"/>
      <c r="AQ66" s="14"/>
      <c r="AR66" s="14"/>
      <c r="AS66" s="15"/>
      <c r="AT66" s="11"/>
      <c r="AU66" s="16"/>
      <c r="AV66" s="11"/>
      <c r="AW66" s="11"/>
      <c r="AX66" s="11"/>
      <c r="AY66" s="11"/>
      <c r="AZ66" s="11"/>
      <c r="BN66" s="17"/>
    </row>
    <row r="67" spans="20:66" ht="54.75" x14ac:dyDescent="0.85">
      <c r="T67" s="9"/>
      <c r="W67" s="10"/>
      <c r="X67" s="11"/>
      <c r="Y67" s="11"/>
      <c r="Z67" s="11"/>
      <c r="AA67" s="11"/>
      <c r="AB67" s="11"/>
      <c r="AC67" s="11"/>
      <c r="AD67" s="12"/>
      <c r="AE67" s="13"/>
      <c r="AG67" s="11"/>
      <c r="AH67" s="11"/>
      <c r="AI67" s="11"/>
      <c r="AJ67" s="11"/>
      <c r="AK67" s="11"/>
      <c r="AL67" s="11"/>
      <c r="AM67" s="11"/>
      <c r="AN67" s="11"/>
      <c r="AO67" s="11"/>
      <c r="AP67" s="14"/>
      <c r="AQ67" s="14"/>
      <c r="AR67" s="14"/>
      <c r="AS67" s="15"/>
      <c r="AT67" s="11"/>
      <c r="AU67" s="16"/>
      <c r="AV67" s="11"/>
      <c r="AW67" s="11"/>
      <c r="AX67" s="11"/>
      <c r="AY67" s="11"/>
      <c r="AZ67" s="11"/>
      <c r="BN67" s="17"/>
    </row>
    <row r="68" spans="20:66" ht="54.75" x14ac:dyDescent="0.85">
      <c r="T68" s="9"/>
      <c r="W68" s="10"/>
      <c r="X68" s="11"/>
      <c r="Y68" s="11"/>
      <c r="Z68" s="11"/>
      <c r="AA68" s="11"/>
      <c r="AB68" s="11"/>
      <c r="AC68" s="11"/>
      <c r="AD68" s="12"/>
      <c r="AE68" s="13"/>
      <c r="AG68" s="11"/>
      <c r="AH68" s="11"/>
      <c r="AI68" s="11"/>
      <c r="AJ68" s="11"/>
      <c r="AK68" s="11"/>
      <c r="AL68" s="11"/>
      <c r="AM68" s="11"/>
      <c r="AN68" s="11"/>
      <c r="AO68" s="11"/>
      <c r="AP68" s="14"/>
      <c r="AQ68" s="14"/>
      <c r="AR68" s="14"/>
      <c r="AS68" s="15"/>
      <c r="AT68" s="11"/>
      <c r="AU68" s="16"/>
      <c r="AV68" s="11"/>
      <c r="AW68" s="11"/>
      <c r="AX68" s="11"/>
      <c r="AY68" s="11"/>
      <c r="AZ68" s="11"/>
      <c r="BN68" s="17"/>
    </row>
    <row r="69" spans="20:66" ht="54.75" x14ac:dyDescent="0.85">
      <c r="T69" s="9"/>
      <c r="W69" s="10"/>
      <c r="X69" s="11"/>
      <c r="Y69" s="11"/>
      <c r="Z69" s="11"/>
      <c r="AA69" s="11"/>
      <c r="AB69" s="11"/>
      <c r="AC69" s="11"/>
      <c r="AD69" s="12"/>
      <c r="AE69" s="13"/>
      <c r="AG69" s="11"/>
      <c r="AH69" s="11"/>
      <c r="AI69" s="11"/>
      <c r="AJ69" s="11"/>
      <c r="AK69" s="11"/>
      <c r="AL69" s="11"/>
      <c r="AM69" s="11"/>
      <c r="AN69" s="11"/>
      <c r="AO69" s="11"/>
      <c r="AP69" s="14"/>
      <c r="AQ69" s="14"/>
      <c r="AR69" s="14"/>
      <c r="AS69" s="15"/>
      <c r="AT69" s="11"/>
      <c r="AU69" s="16"/>
      <c r="AV69" s="11"/>
      <c r="AW69" s="11"/>
      <c r="AX69" s="11"/>
      <c r="AY69" s="11"/>
      <c r="AZ69" s="11"/>
      <c r="BN69" s="17"/>
    </row>
    <row r="70" spans="20:66" ht="54.75" x14ac:dyDescent="0.85">
      <c r="T70" s="9"/>
      <c r="W70" s="10"/>
      <c r="X70" s="11"/>
      <c r="Y70" s="11"/>
      <c r="Z70" s="11"/>
      <c r="AA70" s="11"/>
      <c r="AB70" s="11"/>
      <c r="AC70" s="11"/>
      <c r="AD70" s="12"/>
      <c r="AE70" s="13"/>
      <c r="AG70" s="11"/>
      <c r="AH70" s="11"/>
      <c r="AI70" s="11"/>
      <c r="AJ70" s="11"/>
      <c r="AK70" s="11"/>
      <c r="AL70" s="11"/>
      <c r="AM70" s="11"/>
      <c r="AN70" s="11"/>
      <c r="AO70" s="11"/>
      <c r="AP70" s="14"/>
      <c r="AQ70" s="14"/>
      <c r="AR70" s="14"/>
      <c r="AS70" s="15"/>
      <c r="AT70" s="11"/>
      <c r="AU70" s="16"/>
      <c r="AV70" s="11"/>
      <c r="AW70" s="11"/>
      <c r="AX70" s="11"/>
      <c r="AY70" s="11"/>
      <c r="AZ70" s="11"/>
      <c r="BN70" s="17"/>
    </row>
    <row r="71" spans="20:66" ht="54.75" x14ac:dyDescent="0.85">
      <c r="T71" s="9"/>
      <c r="W71" s="10"/>
      <c r="X71" s="11"/>
      <c r="Y71" s="11"/>
      <c r="Z71" s="11"/>
      <c r="AA71" s="11"/>
      <c r="AB71" s="11"/>
      <c r="AC71" s="11"/>
      <c r="AD71" s="12"/>
      <c r="AE71" s="13"/>
      <c r="AG71" s="11"/>
      <c r="AH71" s="11"/>
      <c r="AI71" s="11"/>
      <c r="AJ71" s="11"/>
      <c r="AK71" s="11"/>
      <c r="AL71" s="11"/>
      <c r="AM71" s="11"/>
      <c r="AN71" s="11"/>
      <c r="AO71" s="11"/>
      <c r="AP71" s="14"/>
      <c r="AQ71" s="14"/>
      <c r="AR71" s="14"/>
      <c r="AS71" s="15"/>
      <c r="AT71" s="11"/>
      <c r="AU71" s="16"/>
      <c r="AV71" s="11"/>
      <c r="AW71" s="11"/>
      <c r="AX71" s="11"/>
      <c r="AY71" s="11"/>
      <c r="AZ71" s="11"/>
      <c r="BN71" s="17"/>
    </row>
    <row r="72" spans="20:66" ht="54.75" x14ac:dyDescent="0.85">
      <c r="T72" s="9"/>
      <c r="W72" s="10"/>
      <c r="X72" s="11"/>
      <c r="Y72" s="11"/>
      <c r="Z72" s="11"/>
      <c r="AA72" s="11"/>
      <c r="AB72" s="11"/>
      <c r="AC72" s="11"/>
      <c r="AD72" s="12"/>
      <c r="AE72" s="13"/>
      <c r="AG72" s="11"/>
      <c r="AH72" s="11"/>
      <c r="AI72" s="11"/>
      <c r="AJ72" s="11"/>
      <c r="AK72" s="11"/>
      <c r="AL72" s="11"/>
      <c r="AM72" s="11"/>
      <c r="AN72" s="11"/>
      <c r="AO72" s="11"/>
      <c r="AP72" s="14"/>
      <c r="AQ72" s="14"/>
      <c r="AR72" s="14"/>
      <c r="AS72" s="15"/>
      <c r="AT72" s="11"/>
      <c r="AU72" s="16"/>
      <c r="AV72" s="11"/>
      <c r="AW72" s="11"/>
      <c r="AX72" s="11"/>
      <c r="AY72" s="11"/>
      <c r="AZ72" s="11"/>
      <c r="BN72" s="17"/>
    </row>
    <row r="73" spans="20:66" ht="54.75" x14ac:dyDescent="0.85">
      <c r="T73" s="9"/>
      <c r="W73" s="10"/>
      <c r="X73" s="11"/>
      <c r="Y73" s="11"/>
      <c r="Z73" s="11"/>
      <c r="AA73" s="11"/>
      <c r="AB73" s="11"/>
      <c r="AC73" s="11"/>
      <c r="AD73" s="12"/>
      <c r="AE73" s="13"/>
      <c r="AG73" s="11"/>
      <c r="AH73" s="11"/>
      <c r="AI73" s="11"/>
      <c r="AJ73" s="11"/>
      <c r="AK73" s="11"/>
      <c r="AL73" s="11"/>
      <c r="AM73" s="11"/>
      <c r="AN73" s="11"/>
      <c r="AO73" s="11"/>
      <c r="AP73" s="14"/>
      <c r="AQ73" s="14"/>
      <c r="AR73" s="14"/>
      <c r="AS73" s="15"/>
      <c r="AT73" s="11"/>
      <c r="AU73" s="16"/>
      <c r="AV73" s="11"/>
      <c r="AW73" s="11"/>
      <c r="AX73" s="11"/>
      <c r="AY73" s="11"/>
      <c r="AZ73" s="11"/>
      <c r="BN73" s="17"/>
    </row>
    <row r="74" spans="20:66" ht="54.75" x14ac:dyDescent="0.85">
      <c r="T74" s="9"/>
      <c r="W74" s="10"/>
      <c r="X74" s="11"/>
      <c r="Y74" s="11"/>
      <c r="Z74" s="11"/>
      <c r="AA74" s="11"/>
      <c r="AB74" s="11"/>
      <c r="AC74" s="11"/>
      <c r="AD74" s="12"/>
      <c r="AE74" s="13"/>
      <c r="AG74" s="11"/>
      <c r="AH74" s="11"/>
      <c r="AI74" s="11"/>
      <c r="AJ74" s="11"/>
      <c r="AK74" s="11"/>
      <c r="AL74" s="11"/>
      <c r="AM74" s="11"/>
      <c r="AN74" s="11"/>
      <c r="AO74" s="11"/>
      <c r="AP74" s="14"/>
      <c r="AQ74" s="14"/>
      <c r="AR74" s="14"/>
      <c r="AS74" s="15"/>
      <c r="AT74" s="11"/>
      <c r="AU74" s="16"/>
      <c r="AV74" s="11"/>
      <c r="AW74" s="11"/>
      <c r="AX74" s="11"/>
      <c r="AY74" s="11"/>
      <c r="AZ74" s="11"/>
      <c r="BN74" s="17"/>
    </row>
    <row r="75" spans="20:66" ht="54.75" x14ac:dyDescent="0.85">
      <c r="T75" s="9"/>
      <c r="W75" s="10"/>
      <c r="X75" s="11"/>
      <c r="Y75" s="11"/>
      <c r="Z75" s="11"/>
      <c r="AA75" s="11"/>
      <c r="AB75" s="11"/>
      <c r="AC75" s="11"/>
      <c r="AD75" s="12"/>
      <c r="AE75" s="13"/>
      <c r="AG75" s="11"/>
      <c r="AH75" s="11"/>
      <c r="AI75" s="11"/>
      <c r="AJ75" s="11"/>
      <c r="AK75" s="11"/>
      <c r="AL75" s="11"/>
      <c r="AM75" s="11"/>
      <c r="AN75" s="11"/>
      <c r="AO75" s="11"/>
      <c r="AP75" s="14"/>
      <c r="AQ75" s="14"/>
      <c r="AR75" s="14"/>
      <c r="AS75" s="15"/>
      <c r="AT75" s="11"/>
      <c r="AU75" s="16"/>
      <c r="AV75" s="11"/>
      <c r="AW75" s="11"/>
      <c r="AX75" s="11"/>
      <c r="AY75" s="11"/>
      <c r="AZ75" s="11"/>
      <c r="BN75" s="17"/>
    </row>
    <row r="76" spans="20:66" ht="54.75" x14ac:dyDescent="0.85">
      <c r="T76" s="9"/>
      <c r="W76" s="10"/>
      <c r="X76" s="11"/>
      <c r="Y76" s="11"/>
      <c r="Z76" s="11"/>
      <c r="AA76" s="11"/>
      <c r="AB76" s="11"/>
      <c r="AC76" s="11"/>
      <c r="AD76" s="12"/>
      <c r="AE76" s="13"/>
      <c r="AG76" s="11"/>
      <c r="AH76" s="11"/>
      <c r="AI76" s="11"/>
      <c r="AJ76" s="11"/>
      <c r="AK76" s="11"/>
      <c r="AL76" s="11"/>
      <c r="AM76" s="11"/>
      <c r="AN76" s="11"/>
      <c r="AO76" s="11"/>
      <c r="AP76" s="14"/>
      <c r="AQ76" s="14"/>
      <c r="AR76" s="14"/>
      <c r="AS76" s="15"/>
      <c r="AT76" s="11"/>
      <c r="AU76" s="16"/>
      <c r="AV76" s="11"/>
      <c r="AW76" s="11"/>
      <c r="AX76" s="11"/>
      <c r="AY76" s="11"/>
      <c r="AZ76" s="11"/>
      <c r="BN76" s="17"/>
    </row>
    <row r="77" spans="20:66" ht="54.75" x14ac:dyDescent="0.85">
      <c r="T77" s="9"/>
      <c r="W77" s="10"/>
      <c r="X77" s="11"/>
      <c r="Y77" s="11"/>
      <c r="Z77" s="11"/>
      <c r="AA77" s="11"/>
      <c r="AB77" s="11"/>
      <c r="AC77" s="11"/>
      <c r="AD77" s="12"/>
      <c r="AE77" s="13"/>
      <c r="AG77" s="11"/>
      <c r="AH77" s="11"/>
      <c r="AI77" s="11"/>
      <c r="AJ77" s="11"/>
      <c r="AK77" s="11"/>
      <c r="AL77" s="11"/>
      <c r="AM77" s="11"/>
      <c r="AN77" s="11"/>
      <c r="AO77" s="11"/>
      <c r="AP77" s="14"/>
      <c r="AQ77" s="14"/>
      <c r="AR77" s="14"/>
      <c r="AS77" s="15"/>
      <c r="AT77" s="11"/>
      <c r="AU77" s="16"/>
      <c r="AV77" s="11"/>
      <c r="AW77" s="11"/>
      <c r="AX77" s="11"/>
      <c r="AY77" s="11"/>
      <c r="AZ77" s="11"/>
      <c r="BN77" s="17"/>
    </row>
    <row r="78" spans="20:66" ht="54.75" x14ac:dyDescent="0.85">
      <c r="T78" s="9"/>
      <c r="W78" s="10"/>
      <c r="X78" s="11"/>
      <c r="Y78" s="11"/>
      <c r="Z78" s="11"/>
      <c r="AA78" s="11"/>
      <c r="AB78" s="11"/>
      <c r="AC78" s="11"/>
      <c r="AD78" s="12"/>
      <c r="AE78" s="13"/>
      <c r="AG78" s="11"/>
      <c r="AH78" s="11"/>
      <c r="AI78" s="11"/>
      <c r="AJ78" s="11"/>
      <c r="AK78" s="11"/>
      <c r="AL78" s="11"/>
      <c r="AM78" s="11"/>
      <c r="AN78" s="11"/>
      <c r="AO78" s="11"/>
      <c r="AP78" s="14"/>
      <c r="AQ78" s="14"/>
      <c r="AR78" s="14"/>
      <c r="AS78" s="15"/>
      <c r="AT78" s="11"/>
      <c r="AU78" s="16"/>
      <c r="AV78" s="11"/>
      <c r="AW78" s="11"/>
      <c r="AX78" s="11"/>
      <c r="AY78" s="11"/>
      <c r="AZ78" s="11"/>
      <c r="BN78" s="17"/>
    </row>
    <row r="79" spans="20:66" ht="54.75" x14ac:dyDescent="0.85">
      <c r="T79" s="9"/>
      <c r="W79" s="10"/>
      <c r="X79" s="11"/>
      <c r="Y79" s="11"/>
      <c r="Z79" s="11"/>
      <c r="AA79" s="11"/>
      <c r="AB79" s="11"/>
      <c r="AC79" s="11"/>
      <c r="AD79" s="12"/>
      <c r="AE79" s="13"/>
      <c r="AG79" s="11"/>
      <c r="AH79" s="11"/>
      <c r="AI79" s="11"/>
      <c r="AJ79" s="11"/>
      <c r="AK79" s="11"/>
      <c r="AL79" s="11"/>
      <c r="AM79" s="11"/>
      <c r="AN79" s="11"/>
      <c r="AO79" s="11"/>
      <c r="AP79" s="14"/>
      <c r="AQ79" s="14"/>
      <c r="AR79" s="14"/>
      <c r="AS79" s="15"/>
      <c r="AT79" s="11"/>
      <c r="AU79" s="16"/>
      <c r="AV79" s="11"/>
      <c r="AW79" s="11"/>
      <c r="AX79" s="11"/>
      <c r="AY79" s="11"/>
      <c r="AZ79" s="11"/>
      <c r="BN79" s="17"/>
    </row>
    <row r="80" spans="20:66" ht="54.75" x14ac:dyDescent="0.85">
      <c r="T80" s="9"/>
      <c r="W80" s="10"/>
      <c r="X80" s="11"/>
      <c r="Y80" s="11"/>
      <c r="Z80" s="11"/>
      <c r="AA80" s="11"/>
      <c r="AB80" s="11"/>
      <c r="AC80" s="11"/>
      <c r="AD80" s="12"/>
      <c r="AE80" s="13"/>
      <c r="AG80" s="11"/>
      <c r="AH80" s="11"/>
      <c r="AI80" s="11"/>
      <c r="AJ80" s="11"/>
      <c r="AK80" s="11"/>
      <c r="AL80" s="11"/>
      <c r="AM80" s="11"/>
      <c r="AN80" s="11"/>
      <c r="AO80" s="11"/>
      <c r="AP80" s="14"/>
      <c r="AQ80" s="14"/>
      <c r="AR80" s="14"/>
      <c r="AS80" s="15"/>
      <c r="AT80" s="11"/>
      <c r="AU80" s="16"/>
      <c r="AV80" s="11"/>
      <c r="AW80" s="11"/>
      <c r="AX80" s="11"/>
      <c r="AY80" s="11"/>
      <c r="AZ80" s="11"/>
      <c r="BN80" s="17"/>
    </row>
    <row r="81" spans="20:66" ht="54.75" x14ac:dyDescent="0.85">
      <c r="T81" s="9"/>
      <c r="W81" s="10"/>
      <c r="X81" s="11"/>
      <c r="Y81" s="11"/>
      <c r="Z81" s="11"/>
      <c r="AA81" s="11"/>
      <c r="AB81" s="11"/>
      <c r="AC81" s="11"/>
      <c r="AD81" s="12"/>
      <c r="AE81" s="13"/>
      <c r="AG81" s="11"/>
      <c r="AH81" s="11"/>
      <c r="AI81" s="11"/>
      <c r="AJ81" s="11"/>
      <c r="AK81" s="11"/>
      <c r="AL81" s="11"/>
      <c r="AM81" s="11"/>
      <c r="AN81" s="11"/>
      <c r="AO81" s="11"/>
      <c r="AP81" s="14"/>
      <c r="AQ81" s="14"/>
      <c r="AR81" s="14"/>
      <c r="AS81" s="15"/>
      <c r="AT81" s="11"/>
      <c r="AU81" s="16"/>
      <c r="AV81" s="11"/>
      <c r="AW81" s="11"/>
      <c r="AX81" s="11"/>
      <c r="AY81" s="11"/>
      <c r="AZ81" s="11"/>
      <c r="BN81" s="17"/>
    </row>
    <row r="82" spans="20:66" ht="54.75" x14ac:dyDescent="0.85">
      <c r="T82" s="9"/>
      <c r="W82" s="10"/>
      <c r="X82" s="11"/>
      <c r="Y82" s="11"/>
      <c r="Z82" s="11"/>
      <c r="AA82" s="11"/>
      <c r="AB82" s="11"/>
      <c r="AC82" s="11"/>
      <c r="AD82" s="12"/>
      <c r="AE82" s="13"/>
      <c r="AG82" s="11"/>
      <c r="AH82" s="11"/>
      <c r="AI82" s="11"/>
      <c r="AJ82" s="11"/>
      <c r="AK82" s="11"/>
      <c r="AL82" s="11"/>
      <c r="AM82" s="11"/>
      <c r="AN82" s="11"/>
      <c r="AO82" s="11"/>
      <c r="AP82" s="14"/>
      <c r="AQ82" s="14"/>
      <c r="AR82" s="14"/>
      <c r="AS82" s="15"/>
      <c r="AT82" s="11"/>
      <c r="AU82" s="16"/>
      <c r="AV82" s="11"/>
      <c r="AW82" s="11"/>
      <c r="AX82" s="11"/>
      <c r="AY82" s="11"/>
      <c r="AZ82" s="11"/>
      <c r="BN82" s="17"/>
    </row>
    <row r="83" spans="20:66" ht="54.75" x14ac:dyDescent="0.85">
      <c r="T83" s="9"/>
      <c r="W83" s="10"/>
      <c r="X83" s="11"/>
      <c r="Y83" s="11"/>
      <c r="Z83" s="11"/>
      <c r="AA83" s="11"/>
      <c r="AB83" s="11"/>
      <c r="AC83" s="11"/>
      <c r="AD83" s="12"/>
      <c r="AE83" s="13"/>
      <c r="AG83" s="11"/>
      <c r="AH83" s="11"/>
      <c r="AI83" s="11"/>
      <c r="AJ83" s="11"/>
      <c r="AK83" s="11"/>
      <c r="AL83" s="11"/>
      <c r="AM83" s="11"/>
      <c r="AN83" s="11"/>
      <c r="AO83" s="11"/>
      <c r="AP83" s="14"/>
      <c r="AQ83" s="14"/>
      <c r="AR83" s="14"/>
      <c r="AS83" s="15"/>
      <c r="AT83" s="11"/>
      <c r="AU83" s="16"/>
      <c r="AV83" s="11"/>
      <c r="AW83" s="11"/>
      <c r="AX83" s="11"/>
      <c r="AY83" s="11"/>
      <c r="AZ83" s="11"/>
      <c r="BN83" s="17"/>
    </row>
    <row r="84" spans="20:66" ht="54.75" x14ac:dyDescent="0.85">
      <c r="T84" s="9"/>
      <c r="W84" s="10"/>
      <c r="X84" s="11"/>
      <c r="Y84" s="11"/>
      <c r="Z84" s="11"/>
      <c r="AA84" s="11"/>
      <c r="AB84" s="11"/>
      <c r="AC84" s="11"/>
      <c r="AD84" s="12"/>
      <c r="AE84" s="13"/>
      <c r="AG84" s="11"/>
      <c r="AH84" s="11"/>
      <c r="AI84" s="11"/>
      <c r="AJ84" s="11"/>
      <c r="AK84" s="11"/>
      <c r="AL84" s="11"/>
      <c r="AM84" s="11"/>
      <c r="AN84" s="11"/>
      <c r="AO84" s="11"/>
      <c r="AP84" s="14"/>
      <c r="AQ84" s="14"/>
      <c r="AR84" s="14"/>
      <c r="AS84" s="15"/>
      <c r="AT84" s="11"/>
      <c r="AU84" s="16"/>
      <c r="AV84" s="11"/>
      <c r="AW84" s="11"/>
      <c r="AX84" s="11"/>
      <c r="AY84" s="11"/>
      <c r="AZ84" s="11"/>
      <c r="BN84" s="17"/>
    </row>
    <row r="85" spans="20:66" ht="54.75" x14ac:dyDescent="0.85">
      <c r="T85" s="9"/>
      <c r="W85" s="10"/>
      <c r="X85" s="11"/>
      <c r="Y85" s="11"/>
      <c r="Z85" s="11"/>
      <c r="AA85" s="11"/>
      <c r="AB85" s="11"/>
      <c r="AC85" s="11"/>
      <c r="AD85" s="12"/>
      <c r="AE85" s="13"/>
      <c r="AG85" s="11"/>
      <c r="AH85" s="11"/>
      <c r="AI85" s="11"/>
      <c r="AJ85" s="11"/>
      <c r="AK85" s="11"/>
      <c r="AL85" s="11"/>
      <c r="AM85" s="11"/>
      <c r="AN85" s="11"/>
      <c r="AO85" s="11"/>
      <c r="AP85" s="14"/>
      <c r="AQ85" s="14"/>
      <c r="AR85" s="14"/>
      <c r="AS85" s="15"/>
      <c r="AT85" s="11"/>
      <c r="AU85" s="16"/>
      <c r="AV85" s="11"/>
      <c r="AW85" s="11"/>
      <c r="AX85" s="11"/>
      <c r="AY85" s="11"/>
      <c r="AZ85" s="11"/>
      <c r="BN85" s="17"/>
    </row>
    <row r="86" spans="20:66" ht="54.75" x14ac:dyDescent="0.85">
      <c r="T86" s="9"/>
      <c r="W86" s="10"/>
      <c r="X86" s="11"/>
      <c r="Y86" s="11"/>
      <c r="Z86" s="11"/>
      <c r="AA86" s="11"/>
      <c r="AB86" s="11"/>
      <c r="AC86" s="11"/>
      <c r="AD86" s="12"/>
      <c r="AE86" s="13"/>
      <c r="AG86" s="11"/>
      <c r="AH86" s="11"/>
      <c r="AI86" s="11"/>
      <c r="AJ86" s="11"/>
      <c r="AK86" s="11"/>
      <c r="AL86" s="11"/>
      <c r="AM86" s="11"/>
      <c r="AN86" s="11"/>
      <c r="AO86" s="11"/>
      <c r="AP86" s="14"/>
      <c r="AQ86" s="14"/>
      <c r="AR86" s="14"/>
      <c r="AS86" s="15"/>
      <c r="AT86" s="11"/>
      <c r="AU86" s="16"/>
      <c r="AV86" s="11"/>
      <c r="AW86" s="11"/>
      <c r="AX86" s="11"/>
      <c r="AY86" s="11"/>
      <c r="AZ86" s="11"/>
      <c r="BN86" s="17"/>
    </row>
    <row r="87" spans="20:66" ht="54.75" x14ac:dyDescent="0.85">
      <c r="T87" s="9"/>
      <c r="W87" s="10"/>
      <c r="X87" s="11"/>
      <c r="Y87" s="11"/>
      <c r="Z87" s="11"/>
      <c r="AA87" s="11"/>
      <c r="AB87" s="11"/>
      <c r="AC87" s="11"/>
      <c r="AD87" s="12"/>
      <c r="AE87" s="13"/>
      <c r="AG87" s="11"/>
      <c r="AH87" s="11"/>
      <c r="AI87" s="11"/>
      <c r="AJ87" s="11"/>
      <c r="AK87" s="11"/>
      <c r="AL87" s="11"/>
      <c r="AM87" s="11"/>
      <c r="AN87" s="11"/>
      <c r="AO87" s="11"/>
      <c r="AP87" s="14"/>
      <c r="AQ87" s="14"/>
      <c r="AR87" s="14"/>
      <c r="AS87" s="15"/>
      <c r="AT87" s="11"/>
      <c r="AU87" s="16"/>
      <c r="AV87" s="11"/>
      <c r="AW87" s="11"/>
      <c r="AX87" s="11"/>
      <c r="AY87" s="11"/>
      <c r="AZ87" s="11"/>
      <c r="BN87" s="17"/>
    </row>
    <row r="88" spans="20:66" ht="54.75" x14ac:dyDescent="0.85">
      <c r="T88" s="9"/>
      <c r="W88" s="10"/>
      <c r="X88" s="11"/>
      <c r="Y88" s="11"/>
      <c r="Z88" s="11"/>
      <c r="AA88" s="11"/>
      <c r="AB88" s="11"/>
      <c r="AC88" s="11"/>
      <c r="AD88" s="12"/>
      <c r="AE88" s="13"/>
      <c r="AG88" s="11"/>
      <c r="AH88" s="11"/>
      <c r="AI88" s="11"/>
      <c r="AJ88" s="11"/>
      <c r="AK88" s="11"/>
      <c r="AL88" s="11"/>
      <c r="AM88" s="11"/>
      <c r="AN88" s="11"/>
      <c r="AO88" s="11"/>
      <c r="AP88" s="14"/>
      <c r="AQ88" s="14"/>
      <c r="AR88" s="14"/>
      <c r="AS88" s="15"/>
      <c r="AT88" s="11"/>
      <c r="AU88" s="16"/>
      <c r="AV88" s="11"/>
      <c r="AW88" s="11"/>
      <c r="AX88" s="11"/>
      <c r="AY88" s="11"/>
      <c r="AZ88" s="11"/>
      <c r="BN88" s="17"/>
    </row>
    <row r="89" spans="20:66" ht="54.75" x14ac:dyDescent="0.85">
      <c r="T89" s="9"/>
      <c r="W89" s="10"/>
      <c r="X89" s="11"/>
      <c r="Y89" s="11"/>
      <c r="Z89" s="11"/>
      <c r="AA89" s="11"/>
      <c r="AB89" s="11"/>
      <c r="AC89" s="11"/>
      <c r="AD89" s="12"/>
      <c r="AE89" s="13"/>
      <c r="AG89" s="11"/>
      <c r="AH89" s="11"/>
      <c r="AI89" s="11"/>
      <c r="AJ89" s="11"/>
      <c r="AK89" s="11"/>
      <c r="AL89" s="11"/>
      <c r="AM89" s="11"/>
      <c r="AN89" s="11"/>
      <c r="AO89" s="11"/>
      <c r="AP89" s="14"/>
      <c r="AQ89" s="14"/>
      <c r="AR89" s="14"/>
      <c r="AS89" s="15"/>
      <c r="AT89" s="11"/>
      <c r="AU89" s="16"/>
      <c r="AV89" s="11"/>
      <c r="AW89" s="11"/>
      <c r="AX89" s="11"/>
      <c r="AY89" s="11"/>
      <c r="AZ89" s="11"/>
      <c r="BN89" s="17"/>
    </row>
    <row r="90" spans="20:66" ht="54.75" x14ac:dyDescent="0.85">
      <c r="T90" s="9"/>
      <c r="W90" s="10"/>
      <c r="X90" s="11"/>
      <c r="Y90" s="11"/>
      <c r="Z90" s="11"/>
      <c r="AA90" s="11"/>
      <c r="AB90" s="11"/>
      <c r="AC90" s="11"/>
      <c r="AD90" s="12"/>
      <c r="AE90" s="13"/>
      <c r="AG90" s="11"/>
      <c r="AH90" s="11"/>
      <c r="AI90" s="11"/>
      <c r="AJ90" s="11"/>
      <c r="AK90" s="11"/>
      <c r="AL90" s="11"/>
      <c r="AM90" s="11"/>
      <c r="AN90" s="11"/>
      <c r="AO90" s="11"/>
      <c r="AP90" s="14"/>
      <c r="AQ90" s="14"/>
      <c r="AR90" s="14"/>
      <c r="AS90" s="15"/>
      <c r="AT90" s="11"/>
      <c r="AU90" s="16"/>
      <c r="AV90" s="11"/>
      <c r="AW90" s="11"/>
      <c r="AX90" s="11"/>
      <c r="AY90" s="11"/>
      <c r="AZ90" s="11"/>
      <c r="BN90" s="17"/>
    </row>
    <row r="91" spans="20:66" ht="54.75" x14ac:dyDescent="0.85">
      <c r="T91" s="9"/>
      <c r="W91" s="10"/>
      <c r="X91" s="11"/>
      <c r="Y91" s="11"/>
      <c r="Z91" s="11"/>
      <c r="AA91" s="11"/>
      <c r="AB91" s="11"/>
      <c r="AC91" s="11"/>
      <c r="AD91" s="12"/>
      <c r="AE91" s="13"/>
      <c r="AG91" s="11"/>
      <c r="AH91" s="11"/>
      <c r="AI91" s="11"/>
      <c r="AJ91" s="11"/>
      <c r="AK91" s="11"/>
      <c r="AL91" s="11"/>
      <c r="AM91" s="11"/>
      <c r="AN91" s="11"/>
      <c r="AO91" s="11"/>
      <c r="AP91" s="14"/>
      <c r="AQ91" s="14"/>
      <c r="AR91" s="14"/>
      <c r="AS91" s="15"/>
      <c r="AT91" s="11"/>
      <c r="AU91" s="16"/>
      <c r="AV91" s="11"/>
      <c r="AW91" s="11"/>
      <c r="AX91" s="11"/>
      <c r="AY91" s="11"/>
      <c r="AZ91" s="11"/>
      <c r="BN91" s="17"/>
    </row>
    <row r="92" spans="20:66" ht="54.75" x14ac:dyDescent="0.85">
      <c r="T92" s="9"/>
      <c r="W92" s="10"/>
      <c r="X92" s="11"/>
      <c r="Y92" s="11"/>
      <c r="Z92" s="11"/>
      <c r="AA92" s="11"/>
      <c r="AB92" s="11"/>
      <c r="AC92" s="11"/>
      <c r="AD92" s="12"/>
      <c r="AE92" s="13"/>
      <c r="AG92" s="11"/>
      <c r="AH92" s="11"/>
      <c r="AI92" s="11"/>
      <c r="AJ92" s="11"/>
      <c r="AK92" s="11"/>
      <c r="AL92" s="11"/>
      <c r="AM92" s="11"/>
      <c r="AN92" s="11"/>
      <c r="AO92" s="11"/>
      <c r="AP92" s="14"/>
      <c r="AQ92" s="14"/>
      <c r="AR92" s="14"/>
      <c r="AS92" s="15"/>
      <c r="AT92" s="11"/>
      <c r="AU92" s="16"/>
      <c r="AV92" s="11"/>
      <c r="AW92" s="11"/>
      <c r="AX92" s="11"/>
      <c r="AY92" s="11"/>
      <c r="AZ92" s="11"/>
      <c r="BN92" s="17"/>
    </row>
    <row r="93" spans="20:66" ht="54.75" x14ac:dyDescent="0.85">
      <c r="T93" s="9"/>
      <c r="W93" s="10"/>
      <c r="X93" s="11"/>
      <c r="Y93" s="11"/>
      <c r="Z93" s="11"/>
      <c r="AA93" s="11"/>
      <c r="AB93" s="11"/>
      <c r="AC93" s="11"/>
      <c r="AD93" s="12"/>
      <c r="AE93" s="13"/>
      <c r="AG93" s="11"/>
      <c r="AH93" s="11"/>
      <c r="AI93" s="11"/>
      <c r="AJ93" s="11"/>
      <c r="AK93" s="11"/>
      <c r="AL93" s="11"/>
      <c r="AM93" s="11"/>
      <c r="AN93" s="11"/>
      <c r="AO93" s="11"/>
      <c r="AP93" s="14"/>
      <c r="AQ93" s="14"/>
      <c r="AR93" s="14"/>
      <c r="AS93" s="15"/>
      <c r="AT93" s="11"/>
      <c r="AU93" s="16"/>
      <c r="AV93" s="11"/>
      <c r="AW93" s="11"/>
      <c r="AX93" s="11"/>
      <c r="AY93" s="11"/>
      <c r="AZ93" s="11"/>
      <c r="BN93" s="17"/>
    </row>
    <row r="94" spans="20:66" ht="54.75" x14ac:dyDescent="0.85">
      <c r="T94" s="9"/>
      <c r="W94" s="10"/>
      <c r="X94" s="11"/>
      <c r="Y94" s="11"/>
      <c r="Z94" s="11"/>
      <c r="AA94" s="11"/>
      <c r="AB94" s="11"/>
      <c r="AC94" s="11"/>
      <c r="AD94" s="12"/>
      <c r="AE94" s="13"/>
      <c r="AG94" s="11"/>
      <c r="AH94" s="11"/>
      <c r="AI94" s="11"/>
      <c r="AJ94" s="11"/>
      <c r="AK94" s="11"/>
      <c r="AL94" s="11"/>
      <c r="AM94" s="11"/>
      <c r="AN94" s="11"/>
      <c r="AO94" s="11"/>
      <c r="AP94" s="14"/>
      <c r="AQ94" s="14"/>
      <c r="AR94" s="14"/>
      <c r="AS94" s="15"/>
      <c r="AT94" s="11"/>
      <c r="AU94" s="16"/>
      <c r="AV94" s="11"/>
      <c r="AW94" s="11"/>
      <c r="AX94" s="11"/>
      <c r="AY94" s="11"/>
      <c r="AZ94" s="11"/>
      <c r="BN94" s="17"/>
    </row>
    <row r="95" spans="20:66" ht="54.75" x14ac:dyDescent="0.85">
      <c r="T95" s="9"/>
      <c r="W95" s="10"/>
      <c r="X95" s="11"/>
      <c r="Y95" s="11"/>
      <c r="Z95" s="11"/>
      <c r="AA95" s="11"/>
      <c r="AB95" s="11"/>
      <c r="AC95" s="11"/>
      <c r="AD95" s="12"/>
      <c r="AE95" s="13"/>
      <c r="AG95" s="11"/>
      <c r="AH95" s="11"/>
      <c r="AI95" s="11"/>
      <c r="AJ95" s="11"/>
      <c r="AK95" s="11"/>
      <c r="AL95" s="11"/>
      <c r="AM95" s="11"/>
      <c r="AN95" s="11"/>
      <c r="AO95" s="11"/>
      <c r="AP95" s="14"/>
      <c r="AQ95" s="14"/>
      <c r="AR95" s="14"/>
      <c r="AS95" s="15"/>
      <c r="AT95" s="11"/>
      <c r="AU95" s="16"/>
      <c r="AV95" s="11"/>
      <c r="AW95" s="11"/>
      <c r="AX95" s="11"/>
      <c r="AY95" s="11"/>
      <c r="AZ95" s="11"/>
      <c r="BN95" s="17"/>
    </row>
    <row r="96" spans="20:66" ht="54.75" x14ac:dyDescent="0.85">
      <c r="T96" s="9"/>
      <c r="W96" s="10"/>
      <c r="X96" s="11"/>
      <c r="Y96" s="11"/>
      <c r="Z96" s="11"/>
      <c r="AA96" s="11"/>
      <c r="AB96" s="11"/>
      <c r="AC96" s="11"/>
      <c r="AD96" s="12"/>
      <c r="AE96" s="13"/>
      <c r="AG96" s="11"/>
      <c r="AH96" s="11"/>
      <c r="AI96" s="11"/>
      <c r="AJ96" s="11"/>
      <c r="AK96" s="11"/>
      <c r="AL96" s="11"/>
      <c r="AM96" s="11"/>
      <c r="AN96" s="11"/>
      <c r="AO96" s="11"/>
      <c r="AP96" s="14"/>
      <c r="AQ96" s="14"/>
      <c r="AR96" s="14"/>
      <c r="AS96" s="15"/>
      <c r="AT96" s="11"/>
      <c r="AU96" s="16"/>
      <c r="AV96" s="11"/>
      <c r="AW96" s="11"/>
      <c r="AX96" s="11"/>
      <c r="AY96" s="11"/>
      <c r="AZ96" s="11"/>
      <c r="BN96" s="17"/>
    </row>
    <row r="97" spans="20:66" ht="54.75" x14ac:dyDescent="0.85">
      <c r="T97" s="9"/>
      <c r="W97" s="10"/>
      <c r="X97" s="11"/>
      <c r="Y97" s="11"/>
      <c r="Z97" s="11"/>
      <c r="AA97" s="11"/>
      <c r="AB97" s="11"/>
      <c r="AC97" s="11"/>
      <c r="AD97" s="12"/>
      <c r="AE97" s="13"/>
      <c r="AG97" s="11"/>
      <c r="AH97" s="11"/>
      <c r="AI97" s="11"/>
      <c r="AJ97" s="11"/>
      <c r="AK97" s="11"/>
      <c r="AL97" s="11"/>
      <c r="AM97" s="11"/>
      <c r="AN97" s="11"/>
      <c r="AO97" s="11"/>
      <c r="AP97" s="14"/>
      <c r="AQ97" s="14"/>
      <c r="AR97" s="14"/>
      <c r="AS97" s="15"/>
      <c r="AT97" s="11"/>
      <c r="AU97" s="16"/>
      <c r="AV97" s="11"/>
      <c r="AW97" s="11"/>
      <c r="AX97" s="11"/>
      <c r="AY97" s="11"/>
      <c r="AZ97" s="11"/>
      <c r="BN97" s="17"/>
    </row>
    <row r="98" spans="20:66" ht="54.75" x14ac:dyDescent="0.85">
      <c r="T98" s="9"/>
      <c r="W98" s="10"/>
      <c r="X98" s="11"/>
      <c r="Y98" s="11"/>
      <c r="Z98" s="11"/>
      <c r="AA98" s="11"/>
      <c r="AB98" s="11"/>
      <c r="AC98" s="11"/>
      <c r="AD98" s="12"/>
      <c r="AE98" s="13"/>
      <c r="AG98" s="11"/>
      <c r="AH98" s="11"/>
      <c r="AI98" s="11"/>
      <c r="AJ98" s="11"/>
      <c r="AK98" s="11"/>
      <c r="AL98" s="11"/>
      <c r="AM98" s="11"/>
      <c r="AN98" s="11"/>
      <c r="AO98" s="11"/>
      <c r="AP98" s="14"/>
      <c r="AQ98" s="14"/>
      <c r="AR98" s="14"/>
      <c r="AS98" s="15"/>
      <c r="AT98" s="11"/>
      <c r="AU98" s="16"/>
      <c r="AV98" s="11"/>
      <c r="AW98" s="11"/>
      <c r="AX98" s="11"/>
      <c r="AY98" s="11"/>
      <c r="AZ98" s="11"/>
      <c r="BN98" s="17"/>
    </row>
    <row r="99" spans="20:66" ht="54.75" x14ac:dyDescent="0.85">
      <c r="T99" s="9"/>
      <c r="W99" s="10"/>
      <c r="X99" s="11"/>
      <c r="Y99" s="11"/>
      <c r="Z99" s="11"/>
      <c r="AA99" s="11"/>
      <c r="AB99" s="11"/>
      <c r="AC99" s="11"/>
      <c r="AD99" s="12"/>
      <c r="AE99" s="13"/>
      <c r="AG99" s="11"/>
      <c r="AH99" s="11"/>
      <c r="AI99" s="11"/>
      <c r="AJ99" s="11"/>
      <c r="AK99" s="11"/>
      <c r="AL99" s="11"/>
      <c r="AM99" s="11"/>
      <c r="AN99" s="11"/>
      <c r="AO99" s="11"/>
      <c r="AP99" s="14"/>
      <c r="AQ99" s="14"/>
      <c r="AR99" s="14"/>
      <c r="AS99" s="15"/>
      <c r="AT99" s="11"/>
      <c r="AU99" s="16"/>
      <c r="AV99" s="11"/>
      <c r="AW99" s="11"/>
      <c r="AX99" s="11"/>
      <c r="AY99" s="11"/>
      <c r="AZ99" s="11"/>
      <c r="BN99" s="17"/>
    </row>
    <row r="100" spans="20:66" ht="54.75" x14ac:dyDescent="0.85">
      <c r="T100" s="9"/>
      <c r="W100" s="10"/>
      <c r="X100" s="11"/>
      <c r="Y100" s="11"/>
      <c r="Z100" s="11"/>
      <c r="AA100" s="11"/>
      <c r="AB100" s="11"/>
      <c r="AC100" s="11"/>
      <c r="AD100" s="12"/>
      <c r="AE100" s="13"/>
      <c r="AG100" s="11"/>
      <c r="AH100" s="11"/>
      <c r="AI100" s="11"/>
      <c r="AJ100" s="11"/>
      <c r="AK100" s="11"/>
      <c r="AL100" s="11"/>
      <c r="AM100" s="11"/>
      <c r="AN100" s="11"/>
      <c r="AO100" s="11"/>
      <c r="AP100" s="14"/>
      <c r="AQ100" s="14"/>
      <c r="AR100" s="14"/>
      <c r="AS100" s="15"/>
      <c r="AT100" s="11"/>
      <c r="AU100" s="16"/>
      <c r="AV100" s="11"/>
      <c r="AW100" s="11"/>
      <c r="AX100" s="11"/>
      <c r="AY100" s="11"/>
      <c r="AZ100" s="11"/>
      <c r="BN100" s="17"/>
    </row>
    <row r="101" spans="20:66" ht="54.75" x14ac:dyDescent="0.85">
      <c r="T101" s="9"/>
      <c r="W101" s="10"/>
      <c r="X101" s="11"/>
      <c r="Y101" s="11"/>
      <c r="Z101" s="11"/>
      <c r="AA101" s="11"/>
      <c r="AB101" s="11"/>
      <c r="AC101" s="11"/>
      <c r="AD101" s="12"/>
      <c r="AE101" s="13"/>
      <c r="AG101" s="11"/>
      <c r="AH101" s="11"/>
      <c r="AI101" s="11"/>
      <c r="AJ101" s="11"/>
      <c r="AK101" s="11"/>
      <c r="AL101" s="11"/>
      <c r="AM101" s="11"/>
      <c r="AN101" s="11"/>
      <c r="AO101" s="11"/>
      <c r="AP101" s="14"/>
      <c r="AQ101" s="14"/>
      <c r="AR101" s="14"/>
      <c r="AS101" s="15"/>
      <c r="AT101" s="11"/>
      <c r="AU101" s="16"/>
      <c r="AV101" s="11"/>
      <c r="AW101" s="11"/>
      <c r="AX101" s="11"/>
      <c r="AY101" s="11"/>
      <c r="AZ101" s="11"/>
      <c r="BN101" s="17"/>
    </row>
    <row r="102" spans="20:66" ht="54.75" x14ac:dyDescent="0.85">
      <c r="T102" s="9"/>
      <c r="W102" s="10"/>
      <c r="X102" s="11"/>
      <c r="Y102" s="11"/>
      <c r="Z102" s="11"/>
      <c r="AA102" s="11"/>
      <c r="AB102" s="11"/>
      <c r="AC102" s="11"/>
      <c r="AD102" s="12"/>
      <c r="AE102" s="13"/>
      <c r="AG102" s="11"/>
      <c r="AH102" s="11"/>
      <c r="AI102" s="11"/>
      <c r="AJ102" s="11"/>
      <c r="AK102" s="11"/>
      <c r="AL102" s="11"/>
      <c r="AM102" s="11"/>
      <c r="AN102" s="11"/>
      <c r="AO102" s="11"/>
      <c r="AP102" s="14"/>
      <c r="AQ102" s="14"/>
      <c r="AR102" s="14"/>
      <c r="AS102" s="15"/>
      <c r="AT102" s="11"/>
      <c r="AU102" s="16"/>
      <c r="AV102" s="11"/>
      <c r="AW102" s="11"/>
      <c r="AX102" s="11"/>
      <c r="AY102" s="11"/>
      <c r="AZ102" s="11"/>
      <c r="BN102" s="17"/>
    </row>
    <row r="103" spans="20:66" ht="54.75" x14ac:dyDescent="0.85">
      <c r="T103" s="9"/>
      <c r="W103" s="10"/>
      <c r="X103" s="11"/>
      <c r="Y103" s="11"/>
      <c r="Z103" s="11"/>
      <c r="AA103" s="11"/>
      <c r="AB103" s="11"/>
      <c r="AC103" s="11"/>
      <c r="AD103" s="12"/>
      <c r="AE103" s="13"/>
      <c r="AG103" s="11"/>
      <c r="AH103" s="11"/>
      <c r="AI103" s="11"/>
      <c r="AJ103" s="11"/>
      <c r="AK103" s="11"/>
      <c r="AL103" s="11"/>
      <c r="AM103" s="11"/>
      <c r="AN103" s="11"/>
      <c r="AO103" s="11"/>
      <c r="AP103" s="14"/>
      <c r="AQ103" s="14"/>
      <c r="AR103" s="14"/>
      <c r="AS103" s="15"/>
      <c r="AT103" s="11"/>
      <c r="AU103" s="16"/>
      <c r="AV103" s="11"/>
      <c r="AW103" s="11"/>
      <c r="AX103" s="11"/>
      <c r="AY103" s="11"/>
      <c r="AZ103" s="11"/>
      <c r="BN103" s="17"/>
    </row>
    <row r="104" spans="20:66" ht="54.75" x14ac:dyDescent="0.85">
      <c r="T104" s="9"/>
      <c r="W104" s="10"/>
      <c r="X104" s="11"/>
      <c r="Y104" s="11"/>
      <c r="Z104" s="11"/>
      <c r="AA104" s="11"/>
      <c r="AB104" s="11"/>
      <c r="AC104" s="11"/>
      <c r="AD104" s="12"/>
      <c r="AE104" s="13"/>
      <c r="AG104" s="11"/>
      <c r="AH104" s="11"/>
      <c r="AI104" s="11"/>
      <c r="AJ104" s="11"/>
      <c r="AK104" s="11"/>
      <c r="AL104" s="11"/>
      <c r="AM104" s="11"/>
      <c r="AN104" s="11"/>
      <c r="AO104" s="11"/>
      <c r="AP104" s="14"/>
      <c r="AQ104" s="14"/>
      <c r="AR104" s="14"/>
      <c r="AS104" s="15"/>
      <c r="AT104" s="11"/>
      <c r="AU104" s="16"/>
      <c r="AV104" s="11"/>
      <c r="AW104" s="11"/>
      <c r="AX104" s="11"/>
      <c r="AY104" s="11"/>
      <c r="AZ104" s="11"/>
      <c r="BN104" s="17"/>
    </row>
    <row r="105" spans="20:66" ht="54.75" x14ac:dyDescent="0.85">
      <c r="T105" s="9"/>
      <c r="W105" s="10"/>
      <c r="X105" s="11"/>
      <c r="Y105" s="11"/>
      <c r="Z105" s="11"/>
      <c r="AA105" s="11"/>
      <c r="AB105" s="11"/>
      <c r="AC105" s="11"/>
      <c r="AD105" s="12"/>
      <c r="AE105" s="13"/>
      <c r="AG105" s="11"/>
      <c r="AH105" s="11"/>
      <c r="AI105" s="11"/>
      <c r="AJ105" s="11"/>
      <c r="AK105" s="11"/>
      <c r="AL105" s="11"/>
      <c r="AM105" s="11"/>
      <c r="AN105" s="11"/>
      <c r="AO105" s="11"/>
      <c r="AP105" s="14"/>
      <c r="AQ105" s="14"/>
      <c r="AR105" s="14"/>
      <c r="AS105" s="15"/>
      <c r="AT105" s="11"/>
      <c r="AU105" s="16"/>
      <c r="AV105" s="11"/>
      <c r="AW105" s="11"/>
      <c r="AX105" s="11"/>
      <c r="AY105" s="11"/>
      <c r="AZ105" s="11"/>
      <c r="BN105" s="17"/>
    </row>
    <row r="106" spans="20:66" ht="54.75" x14ac:dyDescent="0.85">
      <c r="T106" s="9"/>
      <c r="W106" s="10"/>
      <c r="X106" s="11"/>
      <c r="Y106" s="11"/>
      <c r="Z106" s="11"/>
      <c r="AA106" s="11"/>
      <c r="AB106" s="11"/>
      <c r="AC106" s="11"/>
      <c r="AD106" s="12"/>
      <c r="AE106" s="13"/>
      <c r="AG106" s="11"/>
      <c r="AH106" s="11"/>
      <c r="AI106" s="11"/>
      <c r="AJ106" s="11"/>
      <c r="AK106" s="11"/>
      <c r="AL106" s="11"/>
      <c r="AM106" s="11"/>
      <c r="AN106" s="11"/>
      <c r="AO106" s="11"/>
      <c r="AP106" s="14"/>
      <c r="AQ106" s="14"/>
      <c r="AR106" s="14"/>
      <c r="AS106" s="15"/>
      <c r="AT106" s="11"/>
      <c r="AU106" s="16"/>
      <c r="AV106" s="11"/>
      <c r="AW106" s="11"/>
      <c r="AX106" s="11"/>
      <c r="AY106" s="11"/>
      <c r="AZ106" s="11"/>
      <c r="BN106" s="17"/>
    </row>
    <row r="107" spans="20:66" ht="54.75" x14ac:dyDescent="0.85">
      <c r="T107" s="9"/>
      <c r="W107" s="10"/>
      <c r="X107" s="11"/>
      <c r="Y107" s="11"/>
      <c r="Z107" s="11"/>
      <c r="AA107" s="11"/>
      <c r="AB107" s="11"/>
      <c r="AC107" s="11"/>
      <c r="AD107" s="12"/>
      <c r="AE107" s="13"/>
      <c r="AG107" s="11"/>
      <c r="AH107" s="11"/>
      <c r="AI107" s="11"/>
      <c r="AJ107" s="11"/>
      <c r="AK107" s="11"/>
      <c r="AL107" s="11"/>
      <c r="AM107" s="11"/>
      <c r="AN107" s="11"/>
      <c r="AO107" s="11"/>
      <c r="AP107" s="14"/>
      <c r="AQ107" s="14"/>
      <c r="AR107" s="14"/>
      <c r="AS107" s="15"/>
      <c r="AT107" s="11"/>
      <c r="AU107" s="16"/>
      <c r="AV107" s="11"/>
      <c r="AW107" s="11"/>
      <c r="AX107" s="11"/>
      <c r="AY107" s="11"/>
      <c r="AZ107" s="11"/>
      <c r="BN107" s="17"/>
    </row>
    <row r="108" spans="20:66" ht="54.75" x14ac:dyDescent="0.85">
      <c r="T108" s="9"/>
      <c r="W108" s="10"/>
      <c r="X108" s="11"/>
      <c r="Y108" s="11"/>
      <c r="Z108" s="11"/>
      <c r="AA108" s="11"/>
      <c r="AB108" s="11"/>
      <c r="AC108" s="11"/>
      <c r="AD108" s="12"/>
      <c r="AE108" s="13"/>
      <c r="AG108" s="11"/>
      <c r="AH108" s="11"/>
      <c r="AI108" s="11"/>
      <c r="AJ108" s="11"/>
      <c r="AK108" s="11"/>
      <c r="AL108" s="11"/>
      <c r="AM108" s="11"/>
      <c r="AN108" s="11"/>
      <c r="AO108" s="11"/>
      <c r="AP108" s="14"/>
      <c r="AQ108" s="14"/>
      <c r="AR108" s="14"/>
      <c r="AS108" s="15"/>
      <c r="AT108" s="11"/>
      <c r="AU108" s="16"/>
      <c r="AV108" s="11"/>
      <c r="AW108" s="11"/>
      <c r="AX108" s="11"/>
      <c r="AY108" s="11"/>
      <c r="AZ108" s="11"/>
      <c r="BN108" s="17"/>
    </row>
    <row r="109" spans="20:66" ht="54.75" x14ac:dyDescent="0.85">
      <c r="T109" s="9"/>
      <c r="W109" s="10"/>
      <c r="X109" s="11"/>
      <c r="Y109" s="11"/>
      <c r="Z109" s="11"/>
      <c r="AA109" s="11"/>
      <c r="AB109" s="11"/>
      <c r="AC109" s="11"/>
      <c r="AD109" s="12"/>
      <c r="AE109" s="13"/>
      <c r="AG109" s="11"/>
      <c r="AH109" s="11"/>
      <c r="AI109" s="11"/>
      <c r="AJ109" s="11"/>
      <c r="AK109" s="11"/>
      <c r="AL109" s="11"/>
      <c r="AM109" s="11"/>
      <c r="AN109" s="11"/>
      <c r="AO109" s="11"/>
      <c r="AP109" s="14"/>
      <c r="AQ109" s="14"/>
      <c r="AR109" s="14"/>
      <c r="AS109" s="15"/>
      <c r="AT109" s="11"/>
      <c r="AU109" s="16"/>
      <c r="AV109" s="11"/>
      <c r="AW109" s="11"/>
      <c r="AX109" s="11"/>
      <c r="AY109" s="11"/>
      <c r="AZ109" s="11"/>
      <c r="BN109" s="17"/>
    </row>
    <row r="110" spans="20:66" ht="293.25" customHeight="1" x14ac:dyDescent="0.25">
      <c r="T110" s="84" t="s">
        <v>12</v>
      </c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6"/>
    </row>
    <row r="111" spans="20:66" ht="54.75" x14ac:dyDescent="0.85">
      <c r="W111" s="10"/>
      <c r="X111" s="11"/>
      <c r="Y111" s="11"/>
      <c r="Z111" s="11"/>
      <c r="AA111" s="11"/>
      <c r="AB111" s="11"/>
      <c r="AC111" s="11"/>
      <c r="AD111" s="12"/>
      <c r="AE111" s="13"/>
      <c r="AG111" s="11"/>
      <c r="AH111" s="11"/>
      <c r="AI111" s="11"/>
      <c r="AJ111" s="11"/>
      <c r="AK111" s="11"/>
      <c r="AL111" s="11"/>
      <c r="AM111" s="11"/>
      <c r="AN111" s="11"/>
      <c r="AO111" s="11"/>
      <c r="AP111" s="14"/>
      <c r="AQ111" s="14"/>
      <c r="AR111" s="14"/>
      <c r="AS111" s="15"/>
      <c r="AT111" s="11"/>
      <c r="AU111" s="16"/>
      <c r="AV111" s="11"/>
      <c r="AW111" s="11"/>
      <c r="AX111" s="11"/>
      <c r="AY111" s="11"/>
      <c r="AZ111" s="11"/>
    </row>
    <row r="112" spans="20:66" ht="113.25" customHeight="1" x14ac:dyDescent="0.85">
      <c r="T112" s="18" t="s">
        <v>11</v>
      </c>
      <c r="W112" s="10"/>
      <c r="X112" s="11"/>
      <c r="Y112" s="11"/>
      <c r="Z112" s="11"/>
      <c r="AA112" s="11"/>
      <c r="AB112" s="11"/>
      <c r="AC112" s="11"/>
      <c r="AD112" s="12"/>
      <c r="AE112" s="13"/>
      <c r="AG112" s="11"/>
      <c r="AH112" s="11"/>
      <c r="AI112" s="11"/>
      <c r="AJ112" s="11"/>
      <c r="AK112" s="11"/>
      <c r="AL112" s="11"/>
      <c r="AM112" s="11"/>
      <c r="AN112" s="11"/>
      <c r="AO112" s="11"/>
      <c r="AP112" s="14"/>
      <c r="AQ112" s="14"/>
      <c r="AR112" s="14"/>
      <c r="AS112" s="15"/>
      <c r="AT112" s="11"/>
      <c r="AU112" s="16"/>
      <c r="AV112" s="11"/>
      <c r="AW112" s="11"/>
      <c r="AX112" s="11"/>
      <c r="AY112" s="11"/>
      <c r="AZ112" s="11"/>
    </row>
    <row r="113" spans="23:52" ht="54.75" x14ac:dyDescent="0.85">
      <c r="W113" s="10"/>
      <c r="X113" s="11"/>
      <c r="Y113" s="11"/>
      <c r="Z113" s="11"/>
      <c r="AA113" s="11"/>
      <c r="AB113" s="11"/>
      <c r="AC113" s="11"/>
      <c r="AD113" s="12"/>
      <c r="AE113" s="13"/>
      <c r="AG113" s="11"/>
      <c r="AH113" s="11"/>
      <c r="AI113" s="11"/>
      <c r="AJ113" s="11"/>
      <c r="AK113" s="11"/>
      <c r="AL113" s="11"/>
      <c r="AM113" s="11"/>
      <c r="AN113" s="11"/>
      <c r="AO113" s="11"/>
      <c r="AP113" s="14"/>
      <c r="AQ113" s="14"/>
      <c r="AR113" s="14"/>
      <c r="AS113" s="15"/>
      <c r="AT113" s="11"/>
      <c r="AU113" s="16"/>
      <c r="AV113" s="11"/>
      <c r="AW113" s="11"/>
      <c r="AX113" s="11"/>
      <c r="AY113" s="11"/>
      <c r="AZ113" s="11"/>
    </row>
    <row r="114" spans="23:52" ht="54.75" x14ac:dyDescent="0.85">
      <c r="W114" s="10"/>
      <c r="X114" s="11"/>
      <c r="Y114" s="11"/>
      <c r="Z114" s="11"/>
      <c r="AA114" s="11"/>
      <c r="AB114" s="11"/>
      <c r="AC114" s="11"/>
      <c r="AD114" s="12"/>
      <c r="AE114" s="13"/>
      <c r="AG114" s="11"/>
      <c r="AH114" s="11"/>
      <c r="AI114" s="11"/>
      <c r="AJ114" s="11"/>
      <c r="AK114" s="11"/>
      <c r="AL114" s="11"/>
      <c r="AM114" s="11"/>
      <c r="AN114" s="11"/>
      <c r="AO114" s="11"/>
      <c r="AP114" s="14"/>
      <c r="AQ114" s="14"/>
      <c r="AR114" s="14"/>
      <c r="AS114" s="15"/>
      <c r="AT114" s="11"/>
      <c r="AU114" s="16"/>
      <c r="AV114" s="11"/>
      <c r="AW114" s="11"/>
      <c r="AX114" s="11"/>
      <c r="AY114" s="11"/>
      <c r="AZ114" s="11"/>
    </row>
    <row r="115" spans="23:52" ht="54.75" x14ac:dyDescent="0.85">
      <c r="W115" s="10"/>
      <c r="X115" s="11"/>
      <c r="Y115" s="11"/>
      <c r="Z115" s="11"/>
      <c r="AA115" s="11"/>
      <c r="AB115" s="11"/>
      <c r="AC115" s="11"/>
      <c r="AD115" s="12"/>
      <c r="AE115" s="13"/>
      <c r="AG115" s="11"/>
      <c r="AH115" s="11"/>
      <c r="AI115" s="11"/>
      <c r="AJ115" s="11"/>
      <c r="AK115" s="11"/>
      <c r="AL115" s="11"/>
      <c r="AM115" s="11"/>
      <c r="AN115" s="11"/>
      <c r="AO115" s="11"/>
      <c r="AP115" s="14"/>
      <c r="AQ115" s="14"/>
      <c r="AR115" s="14"/>
      <c r="AS115" s="15"/>
      <c r="AT115" s="11"/>
      <c r="AU115" s="16"/>
      <c r="AV115" s="11"/>
      <c r="AW115" s="11"/>
      <c r="AX115" s="11"/>
      <c r="AY115" s="11"/>
      <c r="AZ115" s="11"/>
    </row>
    <row r="116" spans="23:52" ht="54.75" x14ac:dyDescent="0.85">
      <c r="W116" s="10"/>
      <c r="X116" s="11"/>
      <c r="Y116" s="11"/>
      <c r="Z116" s="11"/>
      <c r="AA116" s="11"/>
      <c r="AB116" s="11"/>
      <c r="AC116" s="11"/>
      <c r="AD116" s="12"/>
      <c r="AE116" s="13"/>
      <c r="AG116" s="11"/>
      <c r="AH116" s="11"/>
      <c r="AI116" s="11"/>
      <c r="AJ116" s="11"/>
      <c r="AK116" s="11"/>
      <c r="AL116" s="11"/>
      <c r="AM116" s="11"/>
      <c r="AN116" s="11"/>
      <c r="AO116" s="11"/>
      <c r="AP116" s="14"/>
      <c r="AQ116" s="14"/>
      <c r="AR116" s="14"/>
      <c r="AS116" s="15"/>
      <c r="AT116" s="11"/>
      <c r="AU116" s="16"/>
      <c r="AV116" s="11"/>
      <c r="AW116" s="11"/>
      <c r="AX116" s="11"/>
      <c r="AY116" s="11"/>
      <c r="AZ116" s="11"/>
    </row>
    <row r="117" spans="23:52" ht="54.75" x14ac:dyDescent="0.85">
      <c r="W117" s="10"/>
      <c r="X117" s="11"/>
      <c r="Y117" s="11"/>
      <c r="Z117" s="11"/>
      <c r="AA117" s="11"/>
      <c r="AB117" s="11"/>
      <c r="AC117" s="11"/>
      <c r="AD117" s="12"/>
      <c r="AE117" s="13"/>
      <c r="AG117" s="11"/>
      <c r="AH117" s="11"/>
      <c r="AI117" s="11"/>
      <c r="AJ117" s="11"/>
      <c r="AK117" s="11"/>
      <c r="AL117" s="11"/>
      <c r="AM117" s="11"/>
      <c r="AN117" s="11"/>
      <c r="AO117" s="11"/>
      <c r="AP117" s="14"/>
      <c r="AQ117" s="14"/>
      <c r="AR117" s="14"/>
      <c r="AS117" s="15"/>
      <c r="AT117" s="11"/>
      <c r="AU117" s="16"/>
      <c r="AV117" s="11"/>
      <c r="AW117" s="11"/>
      <c r="AX117" s="11"/>
      <c r="AY117" s="11"/>
      <c r="AZ117" s="11"/>
    </row>
    <row r="118" spans="23:52" ht="54.75" x14ac:dyDescent="0.85">
      <c r="W118" s="10"/>
      <c r="X118" s="11"/>
      <c r="Y118" s="11"/>
      <c r="Z118" s="11"/>
      <c r="AA118" s="11"/>
      <c r="AB118" s="11"/>
      <c r="AC118" s="11"/>
      <c r="AD118" s="12"/>
      <c r="AE118" s="13"/>
      <c r="AG118" s="11"/>
      <c r="AH118" s="11"/>
      <c r="AI118" s="11"/>
      <c r="AJ118" s="11"/>
      <c r="AK118" s="11"/>
      <c r="AL118" s="11"/>
      <c r="AM118" s="11"/>
      <c r="AN118" s="11"/>
      <c r="AO118" s="11"/>
      <c r="AP118" s="14"/>
      <c r="AQ118" s="14"/>
      <c r="AR118" s="14"/>
      <c r="AS118" s="15"/>
      <c r="AT118" s="11"/>
      <c r="AU118" s="16"/>
      <c r="AV118" s="11"/>
      <c r="AW118" s="11"/>
      <c r="AX118" s="11"/>
      <c r="AY118" s="11"/>
      <c r="AZ118" s="11"/>
    </row>
    <row r="119" spans="23:52" ht="54.75" x14ac:dyDescent="0.85">
      <c r="W119" s="10"/>
      <c r="X119" s="11"/>
      <c r="Y119" s="11"/>
      <c r="Z119" s="11"/>
      <c r="AA119" s="11"/>
      <c r="AB119" s="11"/>
      <c r="AC119" s="11"/>
      <c r="AD119" s="12"/>
      <c r="AE119" s="13"/>
      <c r="AG119" s="11"/>
      <c r="AH119" s="11"/>
      <c r="AI119" s="11"/>
      <c r="AJ119" s="11"/>
      <c r="AK119" s="11"/>
      <c r="AL119" s="11"/>
      <c r="AM119" s="11"/>
      <c r="AN119" s="11"/>
      <c r="AO119" s="11"/>
      <c r="AP119" s="14"/>
      <c r="AQ119" s="14"/>
      <c r="AR119" s="14"/>
      <c r="AS119" s="15"/>
      <c r="AT119" s="11"/>
      <c r="AU119" s="16"/>
      <c r="AV119" s="11"/>
      <c r="AW119" s="11"/>
      <c r="AX119" s="11"/>
      <c r="AY119" s="11"/>
      <c r="AZ119" s="11"/>
    </row>
    <row r="120" spans="23:52" ht="54.75" x14ac:dyDescent="0.85">
      <c r="W120" s="10"/>
      <c r="X120" s="11"/>
      <c r="Y120" s="11"/>
      <c r="Z120" s="11"/>
      <c r="AA120" s="11"/>
      <c r="AB120" s="11"/>
      <c r="AC120" s="11"/>
      <c r="AD120" s="12"/>
      <c r="AE120" s="13"/>
      <c r="AG120" s="11"/>
      <c r="AH120" s="11"/>
      <c r="AI120" s="11"/>
      <c r="AJ120" s="11"/>
      <c r="AK120" s="11"/>
      <c r="AL120" s="11"/>
      <c r="AM120" s="11"/>
      <c r="AN120" s="11"/>
      <c r="AO120" s="11"/>
      <c r="AP120" s="14"/>
      <c r="AQ120" s="14"/>
      <c r="AR120" s="14"/>
      <c r="AS120" s="15"/>
      <c r="AT120" s="11"/>
      <c r="AU120" s="16"/>
      <c r="AV120" s="11"/>
      <c r="AW120" s="11"/>
      <c r="AX120" s="11"/>
      <c r="AY120" s="11"/>
      <c r="AZ120" s="11"/>
    </row>
    <row r="121" spans="23:52" ht="54.75" x14ac:dyDescent="0.85">
      <c r="W121" s="10"/>
      <c r="X121" s="11"/>
      <c r="Y121" s="11"/>
      <c r="Z121" s="11"/>
      <c r="AA121" s="11"/>
      <c r="AB121" s="11"/>
      <c r="AC121" s="11"/>
      <c r="AD121" s="12"/>
      <c r="AE121" s="13"/>
      <c r="AG121" s="11"/>
      <c r="AH121" s="11"/>
      <c r="AI121" s="11"/>
      <c r="AJ121" s="11"/>
      <c r="AK121" s="11"/>
      <c r="AL121" s="11"/>
      <c r="AM121" s="11"/>
      <c r="AN121" s="11"/>
      <c r="AO121" s="11"/>
      <c r="AP121" s="14"/>
      <c r="AQ121" s="14"/>
      <c r="AR121" s="14"/>
      <c r="AS121" s="15"/>
      <c r="AT121" s="11"/>
      <c r="AU121" s="16"/>
      <c r="AV121" s="11"/>
      <c r="AW121" s="11"/>
      <c r="AX121" s="11"/>
      <c r="AY121" s="11"/>
      <c r="AZ121" s="11"/>
    </row>
    <row r="122" spans="23:52" ht="54.75" x14ac:dyDescent="0.85">
      <c r="W122" s="10"/>
      <c r="X122" s="11"/>
      <c r="Y122" s="11"/>
      <c r="Z122" s="11"/>
      <c r="AA122" s="11"/>
      <c r="AB122" s="11"/>
      <c r="AC122" s="11"/>
      <c r="AD122" s="12"/>
      <c r="AE122" s="13"/>
      <c r="AG122" s="11"/>
      <c r="AH122" s="11"/>
      <c r="AI122" s="11"/>
      <c r="AJ122" s="11"/>
      <c r="AK122" s="11"/>
      <c r="AL122" s="11"/>
      <c r="AM122" s="11"/>
      <c r="AN122" s="11"/>
      <c r="AO122" s="11"/>
      <c r="AP122" s="14"/>
      <c r="AQ122" s="14"/>
      <c r="AR122" s="14"/>
      <c r="AS122" s="15"/>
      <c r="AT122" s="11"/>
      <c r="AU122" s="16"/>
      <c r="AV122" s="11"/>
      <c r="AW122" s="11"/>
      <c r="AX122" s="11"/>
      <c r="AY122" s="11"/>
      <c r="AZ122" s="11"/>
    </row>
    <row r="123" spans="23:52" ht="54.75" x14ac:dyDescent="0.85">
      <c r="W123" s="10"/>
      <c r="X123" s="11"/>
      <c r="Y123" s="11"/>
      <c r="Z123" s="11"/>
      <c r="AA123" s="11"/>
      <c r="AB123" s="11"/>
      <c r="AC123" s="11"/>
      <c r="AD123" s="12"/>
      <c r="AE123" s="13"/>
      <c r="AG123" s="11"/>
      <c r="AH123" s="11"/>
      <c r="AI123" s="11"/>
      <c r="AJ123" s="11"/>
      <c r="AK123" s="11"/>
      <c r="AL123" s="11"/>
      <c r="AM123" s="11"/>
      <c r="AN123" s="11"/>
      <c r="AO123" s="11"/>
      <c r="AP123" s="14"/>
      <c r="AQ123" s="14"/>
      <c r="AR123" s="14"/>
      <c r="AS123" s="15"/>
      <c r="AT123" s="11"/>
      <c r="AU123" s="16"/>
      <c r="AV123" s="11"/>
      <c r="AW123" s="11"/>
      <c r="AX123" s="11"/>
      <c r="AY123" s="11"/>
      <c r="AZ123" s="11"/>
    </row>
    <row r="124" spans="23:52" ht="54.75" x14ac:dyDescent="0.85">
      <c r="W124" s="10"/>
      <c r="X124" s="11"/>
      <c r="Y124" s="11"/>
      <c r="Z124" s="11"/>
      <c r="AA124" s="11"/>
      <c r="AB124" s="11"/>
      <c r="AC124" s="11"/>
      <c r="AD124" s="12"/>
      <c r="AE124" s="13"/>
      <c r="AG124" s="11"/>
      <c r="AH124" s="11"/>
      <c r="AI124" s="11"/>
      <c r="AJ124" s="11"/>
      <c r="AK124" s="11"/>
      <c r="AL124" s="11"/>
      <c r="AM124" s="11"/>
      <c r="AN124" s="11"/>
      <c r="AO124" s="11"/>
      <c r="AP124" s="14"/>
      <c r="AQ124" s="14"/>
      <c r="AR124" s="14"/>
      <c r="AS124" s="15"/>
      <c r="AT124" s="11"/>
      <c r="AU124" s="16"/>
      <c r="AV124" s="11"/>
      <c r="AW124" s="11"/>
      <c r="AX124" s="11"/>
      <c r="AY124" s="11"/>
      <c r="AZ124" s="11"/>
    </row>
    <row r="125" spans="23:52" ht="54.75" x14ac:dyDescent="0.85">
      <c r="W125" s="10"/>
      <c r="X125" s="11"/>
      <c r="Y125" s="11"/>
      <c r="Z125" s="11"/>
      <c r="AA125" s="11"/>
      <c r="AB125" s="11"/>
      <c r="AC125" s="11"/>
      <c r="AD125" s="12"/>
      <c r="AE125" s="13"/>
      <c r="AG125" s="11"/>
      <c r="AH125" s="11"/>
      <c r="AI125" s="11"/>
      <c r="AJ125" s="11"/>
      <c r="AK125" s="11"/>
      <c r="AL125" s="11"/>
      <c r="AM125" s="11"/>
      <c r="AN125" s="11"/>
      <c r="AO125" s="11"/>
      <c r="AP125" s="14"/>
      <c r="AQ125" s="14"/>
      <c r="AR125" s="14"/>
      <c r="AS125" s="15"/>
      <c r="AT125" s="11"/>
      <c r="AU125" s="16"/>
      <c r="AV125" s="11"/>
      <c r="AW125" s="11"/>
      <c r="AX125" s="11"/>
      <c r="AY125" s="11"/>
      <c r="AZ125" s="11"/>
    </row>
    <row r="126" spans="23:52" ht="54.75" x14ac:dyDescent="0.85">
      <c r="W126" s="10"/>
      <c r="X126" s="11"/>
      <c r="Y126" s="11"/>
      <c r="Z126" s="11"/>
      <c r="AA126" s="11"/>
      <c r="AB126" s="11"/>
      <c r="AC126" s="11"/>
      <c r="AD126" s="12"/>
      <c r="AE126" s="13"/>
      <c r="AG126" s="11"/>
      <c r="AH126" s="11"/>
      <c r="AI126" s="11"/>
      <c r="AJ126" s="11"/>
      <c r="AK126" s="11"/>
      <c r="AL126" s="11"/>
      <c r="AM126" s="11"/>
      <c r="AN126" s="11"/>
      <c r="AO126" s="11"/>
      <c r="AP126" s="14"/>
      <c r="AQ126" s="14"/>
      <c r="AR126" s="14"/>
      <c r="AS126" s="15"/>
      <c r="AT126" s="11"/>
      <c r="AU126" s="16"/>
      <c r="AV126" s="11"/>
      <c r="AW126" s="11"/>
      <c r="AX126" s="11"/>
      <c r="AY126" s="11"/>
      <c r="AZ126" s="11"/>
    </row>
    <row r="127" spans="23:52" ht="54.75" x14ac:dyDescent="0.85">
      <c r="W127" s="10"/>
      <c r="X127" s="11"/>
      <c r="Y127" s="11"/>
      <c r="Z127" s="11"/>
      <c r="AA127" s="11"/>
      <c r="AB127" s="11"/>
      <c r="AC127" s="11"/>
      <c r="AD127" s="12"/>
      <c r="AE127" s="13"/>
      <c r="AG127" s="11"/>
      <c r="AH127" s="11"/>
      <c r="AI127" s="11"/>
      <c r="AJ127" s="11"/>
      <c r="AK127" s="11"/>
      <c r="AL127" s="11"/>
      <c r="AM127" s="11"/>
      <c r="AN127" s="11"/>
      <c r="AO127" s="11"/>
      <c r="AP127" s="14"/>
      <c r="AQ127" s="14"/>
      <c r="AR127" s="14"/>
      <c r="AS127" s="15"/>
      <c r="AT127" s="11"/>
      <c r="AU127" s="16"/>
      <c r="AV127" s="11"/>
      <c r="AW127" s="11"/>
      <c r="AX127" s="11"/>
      <c r="AY127" s="11"/>
      <c r="AZ127" s="11"/>
    </row>
    <row r="128" spans="23:52" ht="54.75" x14ac:dyDescent="0.85">
      <c r="W128" s="10"/>
      <c r="X128" s="11"/>
      <c r="Y128" s="11"/>
      <c r="Z128" s="11"/>
      <c r="AA128" s="11"/>
      <c r="AB128" s="11"/>
      <c r="AC128" s="11"/>
      <c r="AD128" s="12"/>
      <c r="AE128" s="13"/>
      <c r="AG128" s="11"/>
      <c r="AH128" s="11"/>
      <c r="AI128" s="11"/>
      <c r="AJ128" s="11"/>
      <c r="AK128" s="11"/>
      <c r="AL128" s="11"/>
      <c r="AM128" s="11"/>
      <c r="AN128" s="11"/>
      <c r="AO128" s="11"/>
      <c r="AP128" s="14"/>
      <c r="AQ128" s="14"/>
      <c r="AR128" s="14"/>
      <c r="AS128" s="15"/>
      <c r="AT128" s="11"/>
      <c r="AU128" s="16"/>
      <c r="AV128" s="11"/>
      <c r="AW128" s="11"/>
      <c r="AX128" s="11"/>
      <c r="AY128" s="11"/>
      <c r="AZ128" s="11"/>
    </row>
    <row r="129" spans="23:52" ht="54.75" x14ac:dyDescent="0.85">
      <c r="W129" s="10"/>
      <c r="X129" s="11"/>
      <c r="Y129" s="11"/>
      <c r="Z129" s="11"/>
      <c r="AA129" s="11"/>
      <c r="AB129" s="11"/>
      <c r="AC129" s="11"/>
      <c r="AD129" s="12"/>
      <c r="AE129" s="13"/>
      <c r="AG129" s="11"/>
      <c r="AH129" s="11"/>
      <c r="AI129" s="11"/>
      <c r="AJ129" s="11"/>
      <c r="AK129" s="11"/>
      <c r="AL129" s="11"/>
      <c r="AM129" s="11"/>
      <c r="AN129" s="11"/>
      <c r="AO129" s="11"/>
      <c r="AP129" s="14"/>
      <c r="AQ129" s="14"/>
      <c r="AR129" s="14"/>
      <c r="AS129" s="15"/>
      <c r="AT129" s="11"/>
      <c r="AU129" s="16"/>
      <c r="AV129" s="11"/>
      <c r="AW129" s="11"/>
      <c r="AX129" s="11"/>
      <c r="AY129" s="11"/>
      <c r="AZ129" s="11"/>
    </row>
    <row r="130" spans="23:52" ht="54.75" x14ac:dyDescent="0.85">
      <c r="W130" s="10"/>
      <c r="X130" s="11"/>
      <c r="Y130" s="11"/>
      <c r="Z130" s="11"/>
      <c r="AA130" s="11"/>
      <c r="AB130" s="11"/>
      <c r="AC130" s="11"/>
      <c r="AD130" s="12"/>
      <c r="AE130" s="13"/>
      <c r="AG130" s="11"/>
      <c r="AH130" s="11"/>
      <c r="AI130" s="11"/>
      <c r="AJ130" s="11"/>
      <c r="AK130" s="11"/>
      <c r="AL130" s="11"/>
      <c r="AM130" s="11"/>
      <c r="AN130" s="11"/>
      <c r="AO130" s="11"/>
      <c r="AP130" s="14"/>
      <c r="AQ130" s="14"/>
      <c r="AR130" s="14"/>
      <c r="AS130" s="15"/>
      <c r="AT130" s="11"/>
      <c r="AU130" s="16"/>
      <c r="AV130" s="11"/>
      <c r="AW130" s="11"/>
      <c r="AX130" s="11"/>
      <c r="AY130" s="11"/>
      <c r="AZ130" s="11"/>
    </row>
    <row r="131" spans="23:52" ht="54.75" x14ac:dyDescent="0.85">
      <c r="W131" s="10"/>
      <c r="X131" s="11"/>
      <c r="Y131" s="11"/>
      <c r="Z131" s="11"/>
      <c r="AA131" s="11"/>
      <c r="AB131" s="11"/>
      <c r="AC131" s="11"/>
      <c r="AD131" s="12"/>
      <c r="AE131" s="13"/>
      <c r="AG131" s="11"/>
      <c r="AH131" s="11"/>
      <c r="AI131" s="11"/>
      <c r="AJ131" s="11"/>
      <c r="AK131" s="11"/>
      <c r="AL131" s="11"/>
      <c r="AM131" s="11"/>
      <c r="AN131" s="11"/>
      <c r="AO131" s="11"/>
      <c r="AP131" s="14"/>
      <c r="AQ131" s="14"/>
      <c r="AR131" s="14"/>
      <c r="AS131" s="15"/>
      <c r="AT131" s="11"/>
      <c r="AU131" s="16"/>
      <c r="AV131" s="11"/>
      <c r="AW131" s="11"/>
      <c r="AX131" s="11"/>
      <c r="AY131" s="11"/>
      <c r="AZ131" s="11"/>
    </row>
    <row r="132" spans="23:52" ht="54.75" x14ac:dyDescent="0.85">
      <c r="W132" s="10"/>
      <c r="X132" s="11"/>
      <c r="Y132" s="11"/>
      <c r="Z132" s="11"/>
      <c r="AA132" s="11"/>
      <c r="AB132" s="11"/>
      <c r="AC132" s="11"/>
      <c r="AD132" s="12"/>
      <c r="AE132" s="13"/>
      <c r="AG132" s="11"/>
      <c r="AH132" s="11"/>
      <c r="AI132" s="11"/>
      <c r="AJ132" s="11"/>
      <c r="AK132" s="11"/>
      <c r="AL132" s="11"/>
      <c r="AM132" s="11"/>
      <c r="AN132" s="11"/>
      <c r="AO132" s="11"/>
      <c r="AP132" s="14"/>
      <c r="AQ132" s="14"/>
      <c r="AR132" s="14"/>
      <c r="AS132" s="15"/>
      <c r="AT132" s="11"/>
      <c r="AU132" s="16"/>
      <c r="AV132" s="11"/>
      <c r="AW132" s="11"/>
      <c r="AX132" s="11"/>
      <c r="AY132" s="11"/>
      <c r="AZ132" s="11"/>
    </row>
    <row r="133" spans="23:52" ht="54.75" x14ac:dyDescent="0.85">
      <c r="W133" s="10"/>
      <c r="X133" s="11"/>
      <c r="Y133" s="11"/>
      <c r="Z133" s="11"/>
      <c r="AA133" s="11"/>
      <c r="AB133" s="11"/>
      <c r="AC133" s="11"/>
      <c r="AD133" s="12"/>
      <c r="AE133" s="13"/>
      <c r="AG133" s="11"/>
      <c r="AH133" s="11"/>
      <c r="AI133" s="11"/>
      <c r="AJ133" s="11"/>
      <c r="AK133" s="11"/>
      <c r="AL133" s="11"/>
      <c r="AM133" s="11"/>
      <c r="AN133" s="11"/>
      <c r="AO133" s="11"/>
      <c r="AP133" s="14"/>
      <c r="AQ133" s="14"/>
      <c r="AR133" s="14"/>
      <c r="AS133" s="15"/>
      <c r="AT133" s="11"/>
      <c r="AU133" s="16"/>
      <c r="AV133" s="11"/>
      <c r="AW133" s="11"/>
      <c r="AX133" s="11"/>
      <c r="AY133" s="11"/>
      <c r="AZ133" s="11"/>
    </row>
    <row r="134" spans="23:52" ht="54.75" x14ac:dyDescent="0.85">
      <c r="W134" s="10"/>
      <c r="X134" s="11"/>
      <c r="Y134" s="11"/>
      <c r="Z134" s="11"/>
      <c r="AA134" s="11"/>
      <c r="AB134" s="11"/>
      <c r="AC134" s="11"/>
      <c r="AD134" s="12"/>
      <c r="AE134" s="13"/>
      <c r="AG134" s="11"/>
      <c r="AH134" s="11"/>
      <c r="AI134" s="11"/>
      <c r="AJ134" s="11"/>
      <c r="AK134" s="11"/>
      <c r="AL134" s="11"/>
      <c r="AM134" s="11"/>
      <c r="AN134" s="11"/>
      <c r="AO134" s="11"/>
      <c r="AP134" s="14"/>
      <c r="AQ134" s="14"/>
      <c r="AR134" s="14"/>
      <c r="AS134" s="15"/>
      <c r="AT134" s="11"/>
      <c r="AU134" s="16"/>
      <c r="AV134" s="11"/>
      <c r="AW134" s="11"/>
      <c r="AX134" s="11"/>
      <c r="AY134" s="11"/>
      <c r="AZ134" s="11"/>
    </row>
    <row r="135" spans="23:52" ht="54.75" x14ac:dyDescent="0.85">
      <c r="W135" s="10"/>
      <c r="X135" s="11"/>
      <c r="Y135" s="11"/>
      <c r="Z135" s="11"/>
      <c r="AA135" s="11"/>
      <c r="AB135" s="11"/>
      <c r="AC135" s="11"/>
      <c r="AD135" s="12"/>
      <c r="AE135" s="13"/>
      <c r="AG135" s="11"/>
      <c r="AH135" s="11"/>
      <c r="AI135" s="11"/>
      <c r="AJ135" s="11"/>
      <c r="AK135" s="11"/>
      <c r="AL135" s="11"/>
      <c r="AM135" s="11"/>
      <c r="AN135" s="11"/>
      <c r="AO135" s="11"/>
      <c r="AP135" s="14"/>
      <c r="AQ135" s="14"/>
      <c r="AR135" s="14"/>
      <c r="AS135" s="15"/>
      <c r="AT135" s="11"/>
      <c r="AU135" s="16"/>
      <c r="AV135" s="11"/>
      <c r="AW135" s="11"/>
      <c r="AX135" s="11"/>
      <c r="AY135" s="11"/>
      <c r="AZ135" s="11"/>
    </row>
    <row r="136" spans="23:52" ht="54.75" x14ac:dyDescent="0.85">
      <c r="W136" s="10"/>
      <c r="X136" s="11"/>
      <c r="Y136" s="11"/>
      <c r="Z136" s="11"/>
      <c r="AA136" s="11"/>
      <c r="AB136" s="11"/>
      <c r="AC136" s="11"/>
      <c r="AD136" s="12"/>
      <c r="AE136" s="13"/>
      <c r="AG136" s="11"/>
      <c r="AH136" s="11"/>
      <c r="AI136" s="11"/>
      <c r="AJ136" s="11"/>
      <c r="AK136" s="11"/>
      <c r="AL136" s="11"/>
      <c r="AM136" s="11"/>
      <c r="AN136" s="11"/>
      <c r="AO136" s="11"/>
      <c r="AP136" s="14"/>
      <c r="AQ136" s="14"/>
      <c r="AR136" s="14"/>
      <c r="AS136" s="15"/>
      <c r="AT136" s="11"/>
      <c r="AU136" s="16"/>
      <c r="AV136" s="11"/>
      <c r="AW136" s="11"/>
      <c r="AX136" s="11"/>
      <c r="AY136" s="11"/>
      <c r="AZ136" s="11"/>
    </row>
    <row r="137" spans="23:52" ht="54.75" x14ac:dyDescent="0.85">
      <c r="W137" s="10"/>
      <c r="X137" s="11"/>
      <c r="Y137" s="11"/>
      <c r="Z137" s="11"/>
      <c r="AA137" s="11"/>
      <c r="AB137" s="11"/>
      <c r="AC137" s="11"/>
      <c r="AD137" s="12"/>
      <c r="AE137" s="13"/>
      <c r="AG137" s="11"/>
      <c r="AH137" s="11"/>
      <c r="AI137" s="11"/>
      <c r="AJ137" s="11"/>
      <c r="AK137" s="11"/>
      <c r="AL137" s="11"/>
      <c r="AM137" s="11"/>
      <c r="AN137" s="11"/>
      <c r="AO137" s="11"/>
      <c r="AP137" s="14"/>
      <c r="AQ137" s="14"/>
      <c r="AR137" s="14"/>
      <c r="AS137" s="15"/>
      <c r="AT137" s="11"/>
      <c r="AU137" s="16"/>
      <c r="AV137" s="11"/>
      <c r="AW137" s="11"/>
      <c r="AX137" s="11"/>
      <c r="AY137" s="11"/>
      <c r="AZ137" s="11"/>
    </row>
    <row r="138" spans="23:52" ht="54.75" x14ac:dyDescent="0.85">
      <c r="W138" s="10"/>
      <c r="X138" s="11"/>
      <c r="Y138" s="11"/>
      <c r="Z138" s="11"/>
      <c r="AA138" s="11"/>
      <c r="AB138" s="11"/>
      <c r="AC138" s="11"/>
      <c r="AD138" s="12"/>
      <c r="AE138" s="13"/>
      <c r="AG138" s="11"/>
      <c r="AH138" s="11"/>
      <c r="AI138" s="11"/>
      <c r="AJ138" s="11"/>
      <c r="AK138" s="11"/>
      <c r="AL138" s="11"/>
      <c r="AM138" s="11"/>
      <c r="AN138" s="11"/>
      <c r="AO138" s="11"/>
      <c r="AP138" s="14"/>
      <c r="AQ138" s="14"/>
      <c r="AR138" s="14"/>
      <c r="AS138" s="15"/>
      <c r="AT138" s="11"/>
      <c r="AU138" s="16"/>
      <c r="AV138" s="11"/>
      <c r="AW138" s="11"/>
      <c r="AX138" s="11"/>
      <c r="AY138" s="11"/>
      <c r="AZ138" s="11"/>
    </row>
    <row r="139" spans="23:52" ht="54.75" x14ac:dyDescent="0.85">
      <c r="W139" s="10"/>
      <c r="X139" s="11"/>
      <c r="Y139" s="11"/>
      <c r="Z139" s="11"/>
      <c r="AA139" s="11"/>
      <c r="AB139" s="11"/>
      <c r="AC139" s="11"/>
      <c r="AD139" s="12"/>
      <c r="AE139" s="13"/>
      <c r="AG139" s="11"/>
      <c r="AH139" s="11"/>
      <c r="AI139" s="11"/>
      <c r="AJ139" s="11"/>
      <c r="AK139" s="11"/>
      <c r="AL139" s="11"/>
      <c r="AM139" s="11"/>
      <c r="AN139" s="11"/>
      <c r="AO139" s="11"/>
      <c r="AP139" s="14"/>
      <c r="AQ139" s="14"/>
      <c r="AR139" s="14"/>
      <c r="AS139" s="15"/>
      <c r="AT139" s="11"/>
      <c r="AU139" s="16"/>
      <c r="AV139" s="11"/>
      <c r="AW139" s="11"/>
      <c r="AX139" s="11"/>
      <c r="AY139" s="11"/>
      <c r="AZ139" s="11"/>
    </row>
    <row r="140" spans="23:52" ht="54.75" x14ac:dyDescent="0.85">
      <c r="W140" s="10"/>
      <c r="X140" s="11"/>
      <c r="Y140" s="11"/>
      <c r="Z140" s="11"/>
      <c r="AA140" s="11"/>
      <c r="AB140" s="11"/>
      <c r="AC140" s="11"/>
      <c r="AD140" s="12"/>
      <c r="AE140" s="13"/>
      <c r="AG140" s="11"/>
      <c r="AH140" s="11"/>
      <c r="AI140" s="11"/>
      <c r="AJ140" s="11"/>
      <c r="AK140" s="11"/>
      <c r="AL140" s="11"/>
      <c r="AM140" s="11"/>
      <c r="AN140" s="11"/>
      <c r="AO140" s="11"/>
      <c r="AP140" s="14"/>
      <c r="AQ140" s="14"/>
      <c r="AR140" s="14"/>
      <c r="AS140" s="15"/>
      <c r="AT140" s="11"/>
      <c r="AU140" s="16"/>
      <c r="AV140" s="11"/>
      <c r="AW140" s="11"/>
      <c r="AX140" s="11"/>
      <c r="AY140" s="11"/>
      <c r="AZ140" s="11"/>
    </row>
    <row r="156" spans="40:40" ht="32.25" x14ac:dyDescent="0.5">
      <c r="AN156" s="19" t="s">
        <v>13</v>
      </c>
    </row>
    <row r="157" spans="40:40" ht="32.25" x14ac:dyDescent="0.5">
      <c r="AN157" s="19" t="s">
        <v>14</v>
      </c>
    </row>
    <row r="164" spans="95:95" ht="90" x14ac:dyDescent="0.25">
      <c r="CQ164" s="20" t="s">
        <v>15</v>
      </c>
    </row>
    <row r="182" spans="23:52" ht="63.75" x14ac:dyDescent="1">
      <c r="W182" s="21" t="s">
        <v>16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23:52" ht="34.5" x14ac:dyDescent="0.55000000000000004"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</row>
    <row r="184" spans="23:52" ht="57.75" thickBot="1" x14ac:dyDescent="0.95">
      <c r="W184" s="23"/>
      <c r="X184" s="24"/>
      <c r="Y184" s="24"/>
      <c r="Z184" s="24"/>
      <c r="AA184" s="24"/>
      <c r="AB184" s="24"/>
      <c r="AC184" s="24"/>
      <c r="AD184" s="25"/>
      <c r="AE184" s="26" t="s">
        <v>17</v>
      </c>
      <c r="AG184" s="11"/>
      <c r="AH184" s="11"/>
      <c r="AI184" s="11"/>
      <c r="AJ184" s="11"/>
      <c r="AK184" s="11"/>
      <c r="AL184" s="11"/>
      <c r="AM184" s="11"/>
      <c r="AN184" s="11"/>
      <c r="AO184" s="11"/>
      <c r="AP184" s="27" t="s">
        <v>18</v>
      </c>
      <c r="AQ184" s="27"/>
      <c r="AR184" s="27"/>
      <c r="AS184" s="28"/>
      <c r="AT184" s="24"/>
      <c r="AU184" s="24"/>
      <c r="AV184" s="24"/>
      <c r="AW184" s="24"/>
      <c r="AX184" s="24"/>
      <c r="AY184" s="24"/>
      <c r="AZ184" s="24"/>
    </row>
    <row r="185" spans="23:52" ht="56.25" thickTop="1" thickBot="1" x14ac:dyDescent="0.9">
      <c r="W185" s="29"/>
      <c r="X185" s="30"/>
      <c r="Y185" s="30"/>
      <c r="Z185" s="30"/>
      <c r="AA185" s="30"/>
      <c r="AB185" s="30"/>
      <c r="AC185" s="30"/>
      <c r="AD185" s="31"/>
      <c r="AE185" s="32" t="s">
        <v>19</v>
      </c>
      <c r="AG185" s="11"/>
      <c r="AH185" s="11"/>
      <c r="AI185" s="11"/>
      <c r="AJ185" s="11"/>
      <c r="AK185" s="11"/>
      <c r="AL185" s="11"/>
      <c r="AM185" s="11"/>
      <c r="AN185" s="11"/>
      <c r="AO185" s="11"/>
      <c r="AP185" s="33" t="s">
        <v>20</v>
      </c>
      <c r="AQ185" s="33"/>
      <c r="AR185" s="33"/>
      <c r="AS185" s="34"/>
      <c r="AT185" s="30"/>
      <c r="AU185" s="30"/>
      <c r="AV185" s="30"/>
      <c r="AW185" s="30"/>
      <c r="AX185" s="30"/>
      <c r="AY185" s="30"/>
      <c r="AZ185" s="30"/>
    </row>
    <row r="186" spans="23:52" ht="56.25" thickTop="1" thickBot="1" x14ac:dyDescent="0.9">
      <c r="W186" s="29"/>
      <c r="X186" s="30"/>
      <c r="Y186" s="30"/>
      <c r="Z186" s="30"/>
      <c r="AA186" s="30"/>
      <c r="AB186" s="30"/>
      <c r="AC186" s="30"/>
      <c r="AD186" s="31"/>
      <c r="AE186" s="32" t="s">
        <v>21</v>
      </c>
      <c r="AG186" s="11"/>
      <c r="AH186" s="11"/>
      <c r="AI186" s="11"/>
      <c r="AJ186" s="11"/>
      <c r="AK186" s="11"/>
      <c r="AL186" s="11"/>
      <c r="AM186" s="11"/>
      <c r="AN186" s="11"/>
      <c r="AO186" s="11"/>
      <c r="AP186" s="33" t="s">
        <v>22</v>
      </c>
      <c r="AQ186" s="33"/>
      <c r="AR186" s="33"/>
      <c r="AS186" s="34"/>
      <c r="AT186" s="30"/>
      <c r="AU186" s="30"/>
      <c r="AV186" s="30"/>
      <c r="AW186" s="30"/>
      <c r="AX186" s="30"/>
      <c r="AY186" s="30"/>
      <c r="AZ186" s="30"/>
    </row>
    <row r="187" spans="23:52" ht="56.25" thickTop="1" thickBot="1" x14ac:dyDescent="0.9">
      <c r="W187" s="29"/>
      <c r="X187" s="30"/>
      <c r="Y187" s="30"/>
      <c r="Z187" s="30"/>
      <c r="AA187" s="30"/>
      <c r="AB187" s="30"/>
      <c r="AC187" s="30"/>
      <c r="AD187" s="31"/>
      <c r="AE187" s="32" t="s">
        <v>23</v>
      </c>
      <c r="AG187" s="11"/>
      <c r="AH187" s="11"/>
      <c r="AI187" s="11"/>
      <c r="AJ187" s="11"/>
      <c r="AK187" s="11"/>
      <c r="AL187" s="11"/>
      <c r="AM187" s="11"/>
      <c r="AN187" s="11"/>
      <c r="AO187" s="11"/>
      <c r="AP187" s="33" t="s">
        <v>24</v>
      </c>
      <c r="AQ187" s="33"/>
      <c r="AR187" s="33"/>
      <c r="AS187" s="34"/>
      <c r="AT187" s="30"/>
      <c r="AU187" s="30"/>
      <c r="AV187" s="30"/>
      <c r="AW187" s="30"/>
      <c r="AX187" s="30"/>
      <c r="AY187" s="30"/>
      <c r="AZ187" s="30"/>
    </row>
    <row r="188" spans="23:52" ht="56.25" thickTop="1" thickBot="1" x14ac:dyDescent="0.9">
      <c r="W188" s="29"/>
      <c r="X188" s="30"/>
      <c r="Y188" s="30"/>
      <c r="Z188" s="30"/>
      <c r="AA188" s="30"/>
      <c r="AB188" s="30"/>
      <c r="AC188" s="30"/>
      <c r="AD188" s="31"/>
      <c r="AE188" s="32" t="s">
        <v>25</v>
      </c>
      <c r="AG188" s="11"/>
      <c r="AH188" s="11"/>
      <c r="AI188" s="11"/>
      <c r="AJ188" s="11"/>
      <c r="AK188" s="11"/>
      <c r="AL188" s="11"/>
      <c r="AM188" s="11"/>
      <c r="AN188" s="11"/>
      <c r="AO188" s="11"/>
      <c r="AP188" s="33" t="s">
        <v>26</v>
      </c>
      <c r="AQ188" s="33"/>
      <c r="AR188" s="33"/>
      <c r="AS188" s="34"/>
      <c r="AT188" s="30"/>
      <c r="AU188" s="35" t="s">
        <v>27</v>
      </c>
      <c r="AV188" s="30"/>
      <c r="AW188" s="30"/>
      <c r="AX188" s="30"/>
      <c r="AY188" s="30"/>
      <c r="AZ188" s="30"/>
    </row>
    <row r="189" spans="23:52" ht="35.25" thickTop="1" x14ac:dyDescent="0.55000000000000004"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</row>
    <row r="190" spans="23:52" ht="34.5" x14ac:dyDescent="0.55000000000000004"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</row>
    <row r="212" spans="23:68" s="36" customFormat="1" x14ac:dyDescent="0.25">
      <c r="W212"/>
      <c r="X212"/>
      <c r="Y212"/>
      <c r="Z212"/>
      <c r="AA212"/>
      <c r="AB212"/>
      <c r="AC212"/>
      <c r="AD212"/>
    </row>
    <row r="213" spans="23:68" s="36" customFormat="1" x14ac:dyDescent="0.25">
      <c r="X213"/>
      <c r="Y213"/>
      <c r="Z213"/>
      <c r="AA213"/>
      <c r="AB213"/>
      <c r="AC213"/>
      <c r="AD213"/>
    </row>
    <row r="214" spans="23:68" s="36" customFormat="1" x14ac:dyDescent="0.25">
      <c r="X214"/>
      <c r="Y214"/>
      <c r="Z214"/>
      <c r="AA214"/>
      <c r="AB214"/>
      <c r="AC214"/>
      <c r="AD214"/>
    </row>
    <row r="215" spans="23:68" s="36" customFormat="1" x14ac:dyDescent="0.25">
      <c r="X215"/>
      <c r="Y215"/>
      <c r="Z215"/>
      <c r="AA215"/>
      <c r="AB215"/>
      <c r="AC215"/>
      <c r="AD215"/>
    </row>
    <row r="216" spans="23:68" s="36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36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5.25" thickBot="1" x14ac:dyDescent="0.6">
      <c r="AH219" s="37"/>
      <c r="AI219" s="38"/>
      <c r="AJ219" s="38"/>
      <c r="AK219" s="38"/>
      <c r="AL219" s="38"/>
      <c r="AM219" s="38"/>
      <c r="AN219" s="38"/>
      <c r="AO219" s="39"/>
    </row>
    <row r="226" spans="14:89" x14ac:dyDescent="0.25">
      <c r="N226" t="s">
        <v>28</v>
      </c>
      <c r="CJ226" t="s">
        <v>28</v>
      </c>
      <c r="CK226" s="40">
        <f>COUNTIFS(U1:U35,#REF!)</f>
        <v>0</v>
      </c>
    </row>
  </sheetData>
  <mergeCells count="3">
    <mergeCell ref="AL34:BO50"/>
    <mergeCell ref="T110:BN110"/>
    <mergeCell ref="AP51:AY5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11324-973C-4245-9357-890573ED0B66}">
  <sheetPr>
    <tabColor rgb="FF0000FF"/>
  </sheetPr>
  <dimension ref="B1:O24"/>
  <sheetViews>
    <sheetView zoomScale="130" zoomScaleNormal="130" workbookViewId="0">
      <selection activeCell="D28" sqref="D28"/>
    </sheetView>
  </sheetViews>
  <sheetFormatPr defaultRowHeight="15" x14ac:dyDescent="0.25"/>
  <cols>
    <col min="1" max="1" width="2" customWidth="1"/>
    <col min="2" max="2" width="10.875" customWidth="1"/>
    <col min="3" max="3" width="13.625" customWidth="1"/>
    <col min="4" max="4" width="9" customWidth="1"/>
    <col min="5" max="5" width="2" customWidth="1"/>
    <col min="6" max="7" width="15.5" customWidth="1"/>
    <col min="8" max="8" width="2" customWidth="1"/>
    <col min="9" max="9" width="7" bestFit="1" customWidth="1"/>
    <col min="10" max="10" width="14.5" bestFit="1" customWidth="1"/>
    <col min="13" max="13" width="12.5" bestFit="1" customWidth="1"/>
  </cols>
  <sheetData>
    <row r="1" spans="2:15" x14ac:dyDescent="0.25">
      <c r="B1" s="48" t="s">
        <v>77</v>
      </c>
      <c r="C1" s="48"/>
      <c r="D1" s="48"/>
      <c r="E1" s="48"/>
      <c r="F1" s="48"/>
      <c r="G1" s="48"/>
      <c r="H1" s="48"/>
      <c r="I1" s="48"/>
      <c r="J1" s="48"/>
      <c r="M1" s="50" t="s">
        <v>51</v>
      </c>
    </row>
    <row r="2" spans="2:15" x14ac:dyDescent="0.25">
      <c r="M2" s="1" t="s">
        <v>57</v>
      </c>
    </row>
    <row r="3" spans="2:15" x14ac:dyDescent="0.25">
      <c r="B3" s="51" t="s">
        <v>43</v>
      </c>
      <c r="F3" s="52" t="s">
        <v>78</v>
      </c>
      <c r="G3" s="52"/>
      <c r="M3" s="1" t="s">
        <v>61</v>
      </c>
    </row>
    <row r="5" spans="2:15" x14ac:dyDescent="0.25">
      <c r="B5" s="53" t="s">
        <v>50</v>
      </c>
      <c r="C5" s="54" t="s">
        <v>51</v>
      </c>
      <c r="D5" s="54" t="s">
        <v>52</v>
      </c>
      <c r="F5" s="50" t="s">
        <v>51</v>
      </c>
      <c r="G5" s="50"/>
      <c r="M5" s="50"/>
    </row>
    <row r="6" spans="2:15" x14ac:dyDescent="0.25">
      <c r="B6" s="57">
        <v>43525</v>
      </c>
      <c r="C6" s="1" t="s">
        <v>56</v>
      </c>
      <c r="D6" s="1">
        <v>408</v>
      </c>
      <c r="F6" s="1" t="s">
        <v>79</v>
      </c>
      <c r="G6" s="1"/>
      <c r="M6" s="3" t="b" cm="1">
        <f t="array" ref="M6">COUNT(SEARCH($M$2:$M$3,C6))=0</f>
        <v>1</v>
      </c>
    </row>
    <row r="7" spans="2:15" x14ac:dyDescent="0.25">
      <c r="B7" s="57">
        <v>43526</v>
      </c>
      <c r="C7" s="1" t="s">
        <v>58</v>
      </c>
      <c r="D7" s="1">
        <v>348</v>
      </c>
    </row>
    <row r="8" spans="2:15" x14ac:dyDescent="0.25">
      <c r="B8" s="57">
        <v>43527</v>
      </c>
      <c r="C8" s="1" t="s">
        <v>60</v>
      </c>
      <c r="D8" s="1">
        <v>387</v>
      </c>
      <c r="M8" s="53" t="s">
        <v>50</v>
      </c>
      <c r="N8" s="54" t="s">
        <v>51</v>
      </c>
      <c r="O8" s="54" t="s">
        <v>52</v>
      </c>
    </row>
    <row r="9" spans="2:15" x14ac:dyDescent="0.25">
      <c r="B9" s="57">
        <v>43528</v>
      </c>
      <c r="C9" s="1" t="s">
        <v>62</v>
      </c>
      <c r="D9" s="1">
        <v>492</v>
      </c>
      <c r="M9" s="57">
        <v>43525</v>
      </c>
      <c r="N9" s="1" t="s">
        <v>56</v>
      </c>
      <c r="O9" s="1">
        <v>408</v>
      </c>
    </row>
    <row r="10" spans="2:15" x14ac:dyDescent="0.25">
      <c r="B10" s="57">
        <v>43529</v>
      </c>
      <c r="C10" s="1" t="s">
        <v>61</v>
      </c>
      <c r="D10" s="1">
        <v>194</v>
      </c>
      <c r="M10" s="57">
        <v>43531</v>
      </c>
      <c r="N10" s="1" t="s">
        <v>64</v>
      </c>
      <c r="O10" s="1">
        <v>367</v>
      </c>
    </row>
    <row r="11" spans="2:15" x14ac:dyDescent="0.25">
      <c r="B11" s="57">
        <v>43530</v>
      </c>
      <c r="C11" s="1" t="s">
        <v>57</v>
      </c>
      <c r="D11" s="1">
        <v>310</v>
      </c>
      <c r="M11" s="57">
        <v>43533</v>
      </c>
      <c r="N11" s="1" t="s">
        <v>68</v>
      </c>
      <c r="O11" s="1">
        <v>319</v>
      </c>
    </row>
    <row r="12" spans="2:15" x14ac:dyDescent="0.25">
      <c r="B12" s="57">
        <v>43531</v>
      </c>
      <c r="C12" s="1" t="s">
        <v>63</v>
      </c>
      <c r="D12" s="1">
        <v>450</v>
      </c>
      <c r="M12" s="57">
        <v>43534</v>
      </c>
      <c r="N12" s="1" t="s">
        <v>69</v>
      </c>
      <c r="O12" s="1">
        <v>192</v>
      </c>
    </row>
    <row r="13" spans="2:15" x14ac:dyDescent="0.25">
      <c r="B13" s="57">
        <v>43531</v>
      </c>
      <c r="C13" s="1" t="s">
        <v>64</v>
      </c>
      <c r="D13" s="1">
        <v>367</v>
      </c>
      <c r="M13" s="57">
        <v>43537</v>
      </c>
      <c r="N13" s="1" t="s">
        <v>72</v>
      </c>
      <c r="O13" s="1">
        <v>291</v>
      </c>
    </row>
    <row r="14" spans="2:15" x14ac:dyDescent="0.25">
      <c r="B14" s="57">
        <v>43531</v>
      </c>
      <c r="C14" s="1" t="s">
        <v>65</v>
      </c>
      <c r="D14" s="1">
        <v>417</v>
      </c>
      <c r="M14" s="57">
        <v>43538</v>
      </c>
      <c r="N14" s="1" t="s">
        <v>73</v>
      </c>
      <c r="O14" s="1">
        <v>473</v>
      </c>
    </row>
    <row r="15" spans="2:15" x14ac:dyDescent="0.25">
      <c r="B15" s="57">
        <v>43532</v>
      </c>
      <c r="C15" s="1" t="s">
        <v>67</v>
      </c>
      <c r="D15" s="1">
        <v>209</v>
      </c>
      <c r="M15" s="57">
        <v>43539</v>
      </c>
      <c r="N15" s="1" t="s">
        <v>74</v>
      </c>
      <c r="O15" s="1">
        <v>417</v>
      </c>
    </row>
    <row r="16" spans="2:15" x14ac:dyDescent="0.25">
      <c r="B16" s="57">
        <v>43533</v>
      </c>
      <c r="C16" s="1" t="s">
        <v>68</v>
      </c>
      <c r="D16" s="1">
        <v>319</v>
      </c>
      <c r="M16" s="57">
        <v>43540</v>
      </c>
      <c r="N16" s="1" t="s">
        <v>75</v>
      </c>
      <c r="O16" s="1">
        <v>439</v>
      </c>
    </row>
    <row r="17" spans="2:15" x14ac:dyDescent="0.25">
      <c r="B17" s="57">
        <v>43534</v>
      </c>
      <c r="C17" s="1" t="s">
        <v>69</v>
      </c>
      <c r="D17" s="1">
        <v>192</v>
      </c>
      <c r="M17" s="57">
        <v>43541</v>
      </c>
      <c r="N17" s="1" t="s">
        <v>76</v>
      </c>
      <c r="O17" s="1">
        <v>346</v>
      </c>
    </row>
    <row r="18" spans="2:15" x14ac:dyDescent="0.25">
      <c r="B18" s="57">
        <v>43535</v>
      </c>
      <c r="C18" s="1" t="s">
        <v>70</v>
      </c>
      <c r="D18" s="1">
        <v>278</v>
      </c>
    </row>
    <row r="19" spans="2:15" x14ac:dyDescent="0.25">
      <c r="B19" s="57">
        <v>43536</v>
      </c>
      <c r="C19" s="1" t="s">
        <v>71</v>
      </c>
      <c r="D19" s="1">
        <v>221</v>
      </c>
    </row>
    <row r="20" spans="2:15" x14ac:dyDescent="0.25">
      <c r="B20" s="57">
        <v>43537</v>
      </c>
      <c r="C20" s="1" t="s">
        <v>72</v>
      </c>
      <c r="D20" s="1">
        <v>291</v>
      </c>
    </row>
    <row r="21" spans="2:15" x14ac:dyDescent="0.25">
      <c r="B21" s="57">
        <v>43538</v>
      </c>
      <c r="C21" s="1" t="s">
        <v>73</v>
      </c>
      <c r="D21" s="1">
        <v>473</v>
      </c>
    </row>
    <row r="22" spans="2:15" x14ac:dyDescent="0.25">
      <c r="B22" s="57">
        <v>43539</v>
      </c>
      <c r="C22" s="1" t="s">
        <v>74</v>
      </c>
      <c r="D22" s="1">
        <v>417</v>
      </c>
    </row>
    <row r="23" spans="2:15" x14ac:dyDescent="0.25">
      <c r="B23" s="57">
        <v>43540</v>
      </c>
      <c r="C23" s="1" t="s">
        <v>75</v>
      </c>
      <c r="D23" s="1">
        <v>439</v>
      </c>
    </row>
    <row r="24" spans="2:15" x14ac:dyDescent="0.25">
      <c r="B24" s="57">
        <v>43541</v>
      </c>
      <c r="C24" s="1" t="s">
        <v>76</v>
      </c>
      <c r="D24" s="1">
        <v>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853C7-2821-4CD5-9F9D-DDE93EB4C2C0}">
  <sheetPr>
    <tabColor rgb="FFFFFF00"/>
  </sheetPr>
  <dimension ref="A1:CQ226"/>
  <sheetViews>
    <sheetView showGridLines="0" topLeftCell="A33" zoomScale="25" zoomScaleNormal="25" workbookViewId="0">
      <selection activeCell="AY59" sqref="AY59"/>
    </sheetView>
  </sheetViews>
  <sheetFormatPr defaultRowHeight="15" x14ac:dyDescent="0.25"/>
  <cols>
    <col min="13" max="13" width="8" customWidth="1"/>
    <col min="23" max="23" width="11.25" customWidth="1"/>
    <col min="27" max="27" width="10.625" bestFit="1" customWidth="1"/>
    <col min="28" max="30" width="9.5" bestFit="1" customWidth="1"/>
    <col min="31" max="31" width="9.75" bestFit="1" customWidth="1"/>
    <col min="35" max="35" width="10.375" bestFit="1" customWidth="1"/>
    <col min="36" max="36" width="10.125" customWidth="1"/>
    <col min="37" max="37" width="18.625" bestFit="1" customWidth="1"/>
    <col min="38" max="38" width="20.25" customWidth="1"/>
    <col min="39" max="40" width="16.625" bestFit="1" customWidth="1"/>
    <col min="41" max="41" width="15.75" bestFit="1" customWidth="1"/>
    <col min="42" max="42" width="5.25" customWidth="1"/>
    <col min="43" max="43" width="13.125" bestFit="1" customWidth="1"/>
    <col min="95" max="95" width="53" bestFit="1" customWidth="1"/>
  </cols>
  <sheetData>
    <row r="1" spans="1:1" x14ac:dyDescent="0.25">
      <c r="A1" s="4"/>
    </row>
    <row r="19" spans="20:66" x14ac:dyDescent="0.25"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</row>
    <row r="20" spans="20:66" x14ac:dyDescent="0.25"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</row>
    <row r="21" spans="20:66" x14ac:dyDescent="0.25"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</row>
    <row r="22" spans="20:66" x14ac:dyDescent="0.25"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</row>
    <row r="23" spans="20:66" x14ac:dyDescent="0.25"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</row>
    <row r="24" spans="20:66" x14ac:dyDescent="0.25"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</row>
    <row r="25" spans="20:66" x14ac:dyDescent="0.25"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</row>
    <row r="26" spans="20:66" x14ac:dyDescent="0.25"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</row>
    <row r="27" spans="20:66" x14ac:dyDescent="0.25"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</row>
    <row r="28" spans="20:66" x14ac:dyDescent="0.25"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0:66" x14ac:dyDescent="0.25"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</row>
    <row r="30" spans="20:66" x14ac:dyDescent="0.25"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</row>
    <row r="31" spans="20:66" ht="29.25" customHeight="1" x14ac:dyDescent="0.25"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</row>
    <row r="32" spans="20:66" ht="156.75" x14ac:dyDescent="2.35">
      <c r="T32" s="5"/>
      <c r="U32" s="6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 t="s">
        <v>10</v>
      </c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</row>
    <row r="33" spans="1:94" ht="157.5" thickBot="1" x14ac:dyDescent="2.4">
      <c r="T33" s="5"/>
      <c r="U33" s="6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</row>
    <row r="34" spans="1:94" ht="159.75" customHeight="1" x14ac:dyDescent="0.25">
      <c r="S34" s="63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89" t="s">
        <v>81</v>
      </c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90"/>
    </row>
    <row r="35" spans="1:94" ht="298.5" customHeight="1" x14ac:dyDescent="0.25">
      <c r="S35" s="65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2"/>
      <c r="BU35">
        <v>3</v>
      </c>
    </row>
    <row r="36" spans="1:94" ht="182.25" customHeight="1" x14ac:dyDescent="0.25">
      <c r="S36" s="65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2"/>
    </row>
    <row r="37" spans="1:94" ht="69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65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2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</row>
    <row r="38" spans="1:94" ht="23.2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65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2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</row>
    <row r="39" spans="1:94" ht="114.7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65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2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</row>
    <row r="40" spans="1:94" ht="114.7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65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2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</row>
    <row r="41" spans="1:94" ht="114.7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65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2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</row>
    <row r="42" spans="1:94" ht="33.7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65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2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</row>
    <row r="43" spans="1:94" ht="33.7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65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2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</row>
    <row r="44" spans="1:94" ht="33.7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65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2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</row>
    <row r="45" spans="1:94" ht="33.7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65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2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</row>
    <row r="46" spans="1:94" ht="33.7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65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2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</row>
    <row r="47" spans="1:94" ht="33.7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65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2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</row>
    <row r="48" spans="1:94" ht="33.75" customHeight="1" x14ac:dyDescent="0.25">
      <c r="S48" s="65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2"/>
    </row>
    <row r="49" spans="19:67" ht="53.25" customHeight="1" x14ac:dyDescent="0.25">
      <c r="S49" s="65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2"/>
    </row>
    <row r="50" spans="19:67" ht="53.25" customHeight="1" x14ac:dyDescent="0.25">
      <c r="S50" s="65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2"/>
    </row>
    <row r="51" spans="19:67" ht="53.25" customHeight="1" x14ac:dyDescent="0.25">
      <c r="S51" s="65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9"/>
    </row>
    <row r="52" spans="19:67" ht="53.25" customHeight="1" x14ac:dyDescent="0.25"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9"/>
    </row>
    <row r="53" spans="19:67" ht="53.25" customHeight="1" x14ac:dyDescent="0.25"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9"/>
    </row>
    <row r="54" spans="19:67" ht="15" customHeight="1" x14ac:dyDescent="0.25">
      <c r="S54" s="65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9"/>
    </row>
    <row r="55" spans="19:67" ht="15" customHeight="1" x14ac:dyDescent="0.25">
      <c r="S55" s="65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9"/>
    </row>
    <row r="56" spans="19:67" ht="15.75" customHeight="1" thickBot="1" x14ac:dyDescent="0.3">
      <c r="S56" s="67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70"/>
    </row>
    <row r="57" spans="19:67" ht="54.75" x14ac:dyDescent="0.85">
      <c r="T57" s="9"/>
      <c r="W57" s="10"/>
      <c r="X57" s="11"/>
      <c r="Y57" s="11"/>
      <c r="Z57" s="11"/>
      <c r="AA57" s="11"/>
      <c r="AB57" s="11"/>
      <c r="AC57" s="11"/>
      <c r="AD57" s="12"/>
      <c r="AE57" s="13"/>
      <c r="AG57" s="11"/>
      <c r="AH57" s="11"/>
      <c r="AI57" s="11"/>
      <c r="AJ57" s="11"/>
      <c r="AK57" s="11"/>
      <c r="AL57" s="11"/>
      <c r="AM57" s="11"/>
      <c r="AN57" s="11"/>
      <c r="AO57" s="11"/>
      <c r="AP57" s="14"/>
      <c r="AQ57" s="14"/>
      <c r="AR57" s="14"/>
      <c r="AS57" s="15"/>
      <c r="AT57" s="11"/>
      <c r="AU57" s="16"/>
      <c r="AV57" s="11"/>
      <c r="AW57" s="11"/>
      <c r="AX57" s="11"/>
      <c r="AY57" s="11"/>
      <c r="AZ57" s="11"/>
      <c r="BN57" s="17"/>
    </row>
    <row r="58" spans="19:67" ht="54.75" x14ac:dyDescent="0.85">
      <c r="T58" s="9"/>
      <c r="W58" s="10"/>
      <c r="X58" s="11"/>
      <c r="Y58" s="11"/>
      <c r="Z58" s="11"/>
      <c r="AA58" s="11"/>
      <c r="AB58" s="11"/>
      <c r="AC58" s="11"/>
      <c r="AD58" s="12"/>
      <c r="AE58" s="13"/>
      <c r="AG58" s="11"/>
      <c r="AH58" s="11"/>
      <c r="AI58" s="11"/>
      <c r="AJ58" s="11"/>
      <c r="AK58" s="11"/>
      <c r="AL58" s="11"/>
      <c r="AM58" s="11"/>
      <c r="AN58" s="11"/>
      <c r="AO58" s="11"/>
      <c r="AP58" s="14"/>
      <c r="AQ58" s="14"/>
      <c r="AR58" s="14"/>
      <c r="AS58" s="15"/>
      <c r="AT58" s="11"/>
      <c r="AU58" s="16"/>
      <c r="AV58" s="11"/>
      <c r="AW58" s="11"/>
      <c r="AX58" s="11"/>
      <c r="AY58" s="11"/>
      <c r="AZ58" s="11"/>
      <c r="BN58" s="17"/>
    </row>
    <row r="59" spans="19:67" ht="54.75" x14ac:dyDescent="0.85">
      <c r="T59" s="9"/>
      <c r="W59" s="10"/>
      <c r="X59" s="11"/>
      <c r="Y59" s="11"/>
      <c r="Z59" s="11"/>
      <c r="AA59" s="11"/>
      <c r="AB59" s="11"/>
      <c r="AC59" s="11"/>
      <c r="AD59" s="12"/>
      <c r="AE59" s="13"/>
      <c r="AG59" s="11"/>
      <c r="AH59" s="11"/>
      <c r="AI59" s="11"/>
      <c r="AJ59" s="11"/>
      <c r="AK59" s="11"/>
      <c r="AL59" s="11"/>
      <c r="AM59" s="11"/>
      <c r="AN59" s="11"/>
      <c r="AO59" s="11"/>
      <c r="AP59" s="14"/>
      <c r="AQ59" s="14"/>
      <c r="AR59" s="14"/>
      <c r="AS59" s="15"/>
      <c r="AT59" s="11"/>
      <c r="AU59" s="16"/>
      <c r="AV59" s="11"/>
      <c r="AW59" s="11"/>
      <c r="AX59" s="11"/>
      <c r="AY59" s="11"/>
      <c r="AZ59" s="11"/>
      <c r="BN59" s="17"/>
    </row>
    <row r="60" spans="19:67" ht="54.75" x14ac:dyDescent="0.85">
      <c r="T60" s="9"/>
      <c r="W60" s="10"/>
      <c r="X60" s="11"/>
      <c r="Y60" s="11"/>
      <c r="Z60" s="11"/>
      <c r="AA60" s="11"/>
      <c r="AB60" s="11"/>
      <c r="AC60" s="11"/>
      <c r="AD60" s="12"/>
      <c r="AE60" s="13"/>
      <c r="AG60" s="11"/>
      <c r="AH60" s="11"/>
      <c r="AI60" s="11"/>
      <c r="AJ60" s="11"/>
      <c r="AK60" s="11"/>
      <c r="AL60" s="11"/>
      <c r="AM60" s="11"/>
      <c r="AN60" s="11"/>
      <c r="AO60" s="11"/>
      <c r="AP60" s="14"/>
      <c r="AQ60" s="14"/>
      <c r="AR60" s="14"/>
      <c r="AS60" s="15"/>
      <c r="AT60" s="11"/>
      <c r="AU60" s="16"/>
      <c r="AV60" s="11"/>
      <c r="AW60" s="11"/>
      <c r="AX60" s="11"/>
      <c r="AY60" s="11"/>
      <c r="AZ60" s="11"/>
      <c r="BN60" s="17"/>
    </row>
    <row r="61" spans="19:67" ht="54.75" x14ac:dyDescent="0.85">
      <c r="T61" s="9"/>
      <c r="W61" s="10"/>
      <c r="X61" s="11"/>
      <c r="Y61" s="11"/>
      <c r="Z61" s="11"/>
      <c r="AA61" s="11"/>
      <c r="AB61" s="11"/>
      <c r="AC61" s="11"/>
      <c r="AD61" s="12"/>
      <c r="AE61" s="13"/>
      <c r="AG61" s="11"/>
      <c r="AH61" s="11"/>
      <c r="AI61" s="11"/>
      <c r="AJ61" s="11"/>
      <c r="AK61" s="11"/>
      <c r="AL61" s="11"/>
      <c r="AM61" s="11"/>
      <c r="AN61" s="11"/>
      <c r="AO61" s="11"/>
      <c r="AP61" s="14"/>
      <c r="AQ61" s="14"/>
      <c r="AR61" s="14"/>
      <c r="AS61" s="15"/>
      <c r="AT61" s="11"/>
      <c r="AU61" s="16"/>
      <c r="AV61" s="11"/>
      <c r="AW61" s="11"/>
      <c r="AX61" s="11"/>
      <c r="AY61" s="11"/>
      <c r="AZ61" s="11"/>
      <c r="BN61" s="17"/>
    </row>
    <row r="62" spans="19:67" ht="54.75" x14ac:dyDescent="0.85">
      <c r="T62" s="9"/>
      <c r="W62" s="10"/>
      <c r="X62" s="11"/>
      <c r="Y62" s="11"/>
      <c r="Z62" s="11"/>
      <c r="AA62" s="11"/>
      <c r="AB62" s="11"/>
      <c r="AC62" s="11"/>
      <c r="AD62" s="12"/>
      <c r="AE62" s="13"/>
      <c r="AG62" s="11"/>
      <c r="AH62" s="11"/>
      <c r="AI62" s="11"/>
      <c r="AJ62" s="11"/>
      <c r="AK62" s="11"/>
      <c r="AL62" s="11"/>
      <c r="AM62" s="11"/>
      <c r="AN62" s="11"/>
      <c r="AO62" s="11"/>
      <c r="AP62" s="14"/>
      <c r="AQ62" s="14"/>
      <c r="AR62" s="14"/>
      <c r="AS62" s="15"/>
      <c r="AT62" s="11"/>
      <c r="AU62" s="16"/>
      <c r="AV62" s="11"/>
      <c r="AW62" s="11"/>
      <c r="AX62" s="11"/>
      <c r="AY62" s="11"/>
      <c r="AZ62" s="11"/>
      <c r="BN62" s="17"/>
    </row>
    <row r="63" spans="19:67" ht="54.75" x14ac:dyDescent="0.85">
      <c r="T63" s="9"/>
      <c r="W63" s="10"/>
      <c r="X63" s="11"/>
      <c r="Y63" s="11"/>
      <c r="Z63" s="11"/>
      <c r="AA63" s="11"/>
      <c r="AB63" s="11"/>
      <c r="AC63" s="11"/>
      <c r="AD63" s="12"/>
      <c r="AE63" s="13"/>
      <c r="AG63" s="11"/>
      <c r="AH63" s="11"/>
      <c r="AI63" s="11"/>
      <c r="AJ63" s="11"/>
      <c r="AK63" s="11"/>
      <c r="AL63" s="11"/>
      <c r="AM63" s="11"/>
      <c r="AN63" s="11"/>
      <c r="AO63" s="11"/>
      <c r="AP63" s="14"/>
      <c r="AQ63" s="14"/>
      <c r="AR63" s="14"/>
      <c r="AS63" s="15"/>
      <c r="AT63" s="11"/>
      <c r="AU63" s="16"/>
      <c r="AV63" s="11"/>
      <c r="AW63" s="11"/>
      <c r="AX63" s="11"/>
      <c r="AY63" s="11"/>
      <c r="AZ63" s="11"/>
      <c r="BN63" s="17"/>
    </row>
    <row r="64" spans="19:67" ht="54.75" x14ac:dyDescent="0.85">
      <c r="T64" s="9"/>
      <c r="W64" s="10"/>
      <c r="X64" s="11"/>
      <c r="Y64" s="11"/>
      <c r="Z64" s="11"/>
      <c r="AA64" s="11"/>
      <c r="AB64" s="11"/>
      <c r="AC64" s="11"/>
      <c r="AD64" s="12"/>
      <c r="AE64" s="13"/>
      <c r="AG64" s="11"/>
      <c r="AH64" s="11"/>
      <c r="AI64" s="11"/>
      <c r="AJ64" s="11"/>
      <c r="AK64" s="11"/>
      <c r="AL64" s="11"/>
      <c r="AM64" s="11"/>
      <c r="AN64" s="11"/>
      <c r="AO64" s="11"/>
      <c r="AP64" s="14"/>
      <c r="AQ64" s="14"/>
      <c r="AR64" s="14"/>
      <c r="AS64" s="15"/>
      <c r="AT64" s="11"/>
      <c r="AU64" s="16"/>
      <c r="AV64" s="11"/>
      <c r="AW64" s="11"/>
      <c r="AX64" s="11"/>
      <c r="AY64" s="11"/>
      <c r="AZ64" s="11"/>
      <c r="BN64" s="17"/>
    </row>
    <row r="65" spans="20:66" ht="54.75" x14ac:dyDescent="0.85">
      <c r="T65" s="9"/>
      <c r="W65" s="10"/>
      <c r="X65" s="11"/>
      <c r="Y65" s="11"/>
      <c r="Z65" s="11"/>
      <c r="AA65" s="11"/>
      <c r="AB65" s="11"/>
      <c r="AC65" s="11"/>
      <c r="AD65" s="12"/>
      <c r="AE65" s="13"/>
      <c r="AG65" s="11"/>
      <c r="AH65" s="11"/>
      <c r="AI65" s="11"/>
      <c r="AJ65" s="11"/>
      <c r="AK65" s="11"/>
      <c r="AL65" s="11"/>
      <c r="AM65" s="11"/>
      <c r="AN65" s="11"/>
      <c r="AO65" s="11"/>
      <c r="AP65" s="14"/>
      <c r="AQ65" s="14"/>
      <c r="AR65" s="14"/>
      <c r="AS65" s="15"/>
      <c r="AT65" s="11"/>
      <c r="AU65" s="16"/>
      <c r="AV65" s="11"/>
      <c r="AW65" s="11"/>
      <c r="AX65" s="11"/>
      <c r="AY65" s="11"/>
      <c r="AZ65" s="11"/>
      <c r="BN65" s="17"/>
    </row>
    <row r="66" spans="20:66" ht="54.75" x14ac:dyDescent="0.85">
      <c r="T66" s="9"/>
      <c r="W66" s="10"/>
      <c r="X66" s="11"/>
      <c r="Y66" s="11"/>
      <c r="Z66" s="11"/>
      <c r="AA66" s="11"/>
      <c r="AB66" s="11"/>
      <c r="AC66" s="11"/>
      <c r="AD66" s="12"/>
      <c r="AE66" s="13"/>
      <c r="AG66" s="11"/>
      <c r="AH66" s="11"/>
      <c r="AI66" s="11"/>
      <c r="AJ66" s="11"/>
      <c r="AK66" s="11"/>
      <c r="AL66" s="11"/>
      <c r="AM66" s="11"/>
      <c r="AN66" s="11"/>
      <c r="AO66" s="11"/>
      <c r="AP66" s="14"/>
      <c r="AQ66" s="14"/>
      <c r="AR66" s="14"/>
      <c r="AS66" s="15"/>
      <c r="AT66" s="11"/>
      <c r="AU66" s="16"/>
      <c r="AV66" s="11"/>
      <c r="AW66" s="11"/>
      <c r="AX66" s="11"/>
      <c r="AY66" s="11"/>
      <c r="AZ66" s="11"/>
      <c r="BN66" s="17"/>
    </row>
    <row r="67" spans="20:66" ht="54.75" x14ac:dyDescent="0.85">
      <c r="T67" s="9"/>
      <c r="W67" s="10"/>
      <c r="X67" s="11"/>
      <c r="Y67" s="11"/>
      <c r="Z67" s="11"/>
      <c r="AA67" s="11"/>
      <c r="AB67" s="11"/>
      <c r="AC67" s="11"/>
      <c r="AD67" s="12"/>
      <c r="AE67" s="13"/>
      <c r="AG67" s="11"/>
      <c r="AH67" s="11"/>
      <c r="AI67" s="11"/>
      <c r="AJ67" s="11"/>
      <c r="AK67" s="11"/>
      <c r="AL67" s="11"/>
      <c r="AM67" s="11"/>
      <c r="AN67" s="11"/>
      <c r="AO67" s="11"/>
      <c r="AP67" s="14"/>
      <c r="AQ67" s="14"/>
      <c r="AR67" s="14"/>
      <c r="AS67" s="15"/>
      <c r="AT67" s="11"/>
      <c r="AU67" s="16"/>
      <c r="AV67" s="11"/>
      <c r="AW67" s="11"/>
      <c r="AX67" s="11"/>
      <c r="AY67" s="11"/>
      <c r="AZ67" s="11"/>
      <c r="BN67" s="17"/>
    </row>
    <row r="68" spans="20:66" ht="54.75" x14ac:dyDescent="0.85">
      <c r="T68" s="9"/>
      <c r="W68" s="10"/>
      <c r="X68" s="11"/>
      <c r="Y68" s="11"/>
      <c r="Z68" s="11"/>
      <c r="AA68" s="11"/>
      <c r="AB68" s="11"/>
      <c r="AC68" s="11"/>
      <c r="AD68" s="12"/>
      <c r="AE68" s="13"/>
      <c r="AG68" s="11"/>
      <c r="AH68" s="11"/>
      <c r="AI68" s="11"/>
      <c r="AJ68" s="11"/>
      <c r="AK68" s="11"/>
      <c r="AL68" s="11"/>
      <c r="AM68" s="11"/>
      <c r="AN68" s="11"/>
      <c r="AO68" s="11"/>
      <c r="AP68" s="14"/>
      <c r="AQ68" s="14"/>
      <c r="AR68" s="14"/>
      <c r="AS68" s="15"/>
      <c r="AT68" s="11"/>
      <c r="AU68" s="16"/>
      <c r="AV68" s="11"/>
      <c r="AW68" s="11"/>
      <c r="AX68" s="11"/>
      <c r="AY68" s="11"/>
      <c r="AZ68" s="11"/>
      <c r="BN68" s="17"/>
    </row>
    <row r="69" spans="20:66" ht="54.75" x14ac:dyDescent="0.85">
      <c r="T69" s="9"/>
      <c r="W69" s="10"/>
      <c r="X69" s="11"/>
      <c r="Y69" s="11"/>
      <c r="Z69" s="11"/>
      <c r="AA69" s="11"/>
      <c r="AB69" s="11"/>
      <c r="AC69" s="11"/>
      <c r="AD69" s="12"/>
      <c r="AE69" s="13"/>
      <c r="AG69" s="11"/>
      <c r="AH69" s="11"/>
      <c r="AI69" s="11"/>
      <c r="AJ69" s="11"/>
      <c r="AK69" s="11"/>
      <c r="AL69" s="11"/>
      <c r="AM69" s="11"/>
      <c r="AN69" s="11"/>
      <c r="AO69" s="11"/>
      <c r="AP69" s="14"/>
      <c r="AQ69" s="14"/>
      <c r="AR69" s="14"/>
      <c r="AS69" s="15"/>
      <c r="AT69" s="11"/>
      <c r="AU69" s="16"/>
      <c r="AV69" s="11"/>
      <c r="AW69" s="11"/>
      <c r="AX69" s="11"/>
      <c r="AY69" s="11"/>
      <c r="AZ69" s="11"/>
      <c r="BN69" s="17"/>
    </row>
    <row r="70" spans="20:66" ht="54.75" x14ac:dyDescent="0.85">
      <c r="T70" s="9"/>
      <c r="W70" s="10"/>
      <c r="X70" s="11"/>
      <c r="Y70" s="11"/>
      <c r="Z70" s="11"/>
      <c r="AA70" s="11"/>
      <c r="AB70" s="11"/>
      <c r="AC70" s="11"/>
      <c r="AD70" s="12"/>
      <c r="AE70" s="13"/>
      <c r="AG70" s="11"/>
      <c r="AH70" s="11"/>
      <c r="AI70" s="11"/>
      <c r="AJ70" s="11"/>
      <c r="AK70" s="11"/>
      <c r="AL70" s="11"/>
      <c r="AM70" s="11"/>
      <c r="AN70" s="11"/>
      <c r="AO70" s="11"/>
      <c r="AP70" s="14"/>
      <c r="AQ70" s="14"/>
      <c r="AR70" s="14"/>
      <c r="AS70" s="15"/>
      <c r="AT70" s="11"/>
      <c r="AU70" s="16"/>
      <c r="AV70" s="11"/>
      <c r="AW70" s="11"/>
      <c r="AX70" s="11"/>
      <c r="AY70" s="11"/>
      <c r="AZ70" s="11"/>
      <c r="BN70" s="17"/>
    </row>
    <row r="71" spans="20:66" ht="54.75" x14ac:dyDescent="0.85">
      <c r="T71" s="9"/>
      <c r="W71" s="10"/>
      <c r="X71" s="11"/>
      <c r="Y71" s="11"/>
      <c r="Z71" s="11"/>
      <c r="AA71" s="11"/>
      <c r="AB71" s="11"/>
      <c r="AC71" s="11"/>
      <c r="AD71" s="12"/>
      <c r="AE71" s="13"/>
      <c r="AG71" s="11"/>
      <c r="AH71" s="11"/>
      <c r="AI71" s="11"/>
      <c r="AJ71" s="11"/>
      <c r="AK71" s="11"/>
      <c r="AL71" s="11"/>
      <c r="AM71" s="11"/>
      <c r="AN71" s="11"/>
      <c r="AO71" s="11"/>
      <c r="AP71" s="14"/>
      <c r="AQ71" s="14"/>
      <c r="AR71" s="14"/>
      <c r="AS71" s="15"/>
      <c r="AT71" s="11"/>
      <c r="AU71" s="16"/>
      <c r="AV71" s="11"/>
      <c r="AW71" s="11"/>
      <c r="AX71" s="11"/>
      <c r="AY71" s="11"/>
      <c r="AZ71" s="11"/>
      <c r="BN71" s="17"/>
    </row>
    <row r="72" spans="20:66" ht="54.75" x14ac:dyDescent="0.85">
      <c r="T72" s="9"/>
      <c r="W72" s="10"/>
      <c r="X72" s="11"/>
      <c r="Y72" s="11"/>
      <c r="Z72" s="11"/>
      <c r="AA72" s="11"/>
      <c r="AB72" s="11"/>
      <c r="AC72" s="11"/>
      <c r="AD72" s="12"/>
      <c r="AE72" s="13"/>
      <c r="AG72" s="11"/>
      <c r="AH72" s="11"/>
      <c r="AI72" s="11"/>
      <c r="AJ72" s="11"/>
      <c r="AK72" s="11"/>
      <c r="AL72" s="11"/>
      <c r="AM72" s="11"/>
      <c r="AN72" s="11"/>
      <c r="AO72" s="11"/>
      <c r="AP72" s="14"/>
      <c r="AQ72" s="14"/>
      <c r="AR72" s="14"/>
      <c r="AS72" s="15"/>
      <c r="AT72" s="11"/>
      <c r="AU72" s="16"/>
      <c r="AV72" s="11"/>
      <c r="AW72" s="11"/>
      <c r="AX72" s="11"/>
      <c r="AY72" s="11"/>
      <c r="AZ72" s="11"/>
      <c r="BN72" s="17"/>
    </row>
    <row r="73" spans="20:66" ht="54.75" x14ac:dyDescent="0.85">
      <c r="T73" s="9"/>
      <c r="W73" s="10"/>
      <c r="X73" s="11"/>
      <c r="Y73" s="11"/>
      <c r="Z73" s="11"/>
      <c r="AA73" s="11"/>
      <c r="AB73" s="11"/>
      <c r="AC73" s="11"/>
      <c r="AD73" s="12"/>
      <c r="AE73" s="13"/>
      <c r="AG73" s="11"/>
      <c r="AH73" s="11"/>
      <c r="AI73" s="11"/>
      <c r="AJ73" s="11"/>
      <c r="AK73" s="11"/>
      <c r="AL73" s="11"/>
      <c r="AM73" s="11"/>
      <c r="AN73" s="11"/>
      <c r="AO73" s="11"/>
      <c r="AP73" s="14"/>
      <c r="AQ73" s="14"/>
      <c r="AR73" s="14"/>
      <c r="AS73" s="15"/>
      <c r="AT73" s="11"/>
      <c r="AU73" s="16"/>
      <c r="AV73" s="11"/>
      <c r="AW73" s="11"/>
      <c r="AX73" s="11"/>
      <c r="AY73" s="11"/>
      <c r="AZ73" s="11"/>
      <c r="BN73" s="17"/>
    </row>
    <row r="74" spans="20:66" ht="54.75" x14ac:dyDescent="0.85">
      <c r="T74" s="9"/>
      <c r="W74" s="10"/>
      <c r="X74" s="11"/>
      <c r="Y74" s="11"/>
      <c r="Z74" s="11"/>
      <c r="AA74" s="11"/>
      <c r="AB74" s="11"/>
      <c r="AC74" s="11"/>
      <c r="AD74" s="12"/>
      <c r="AE74" s="13"/>
      <c r="AG74" s="11"/>
      <c r="AH74" s="11"/>
      <c r="AI74" s="11"/>
      <c r="AJ74" s="11"/>
      <c r="AK74" s="11"/>
      <c r="AL74" s="11"/>
      <c r="AM74" s="11"/>
      <c r="AN74" s="11"/>
      <c r="AO74" s="11"/>
      <c r="AP74" s="14"/>
      <c r="AQ74" s="14"/>
      <c r="AR74" s="14"/>
      <c r="AS74" s="15"/>
      <c r="AT74" s="11"/>
      <c r="AU74" s="16"/>
      <c r="AV74" s="11"/>
      <c r="AW74" s="11"/>
      <c r="AX74" s="11"/>
      <c r="AY74" s="11"/>
      <c r="AZ74" s="11"/>
      <c r="BN74" s="17"/>
    </row>
    <row r="75" spans="20:66" ht="54.75" x14ac:dyDescent="0.85">
      <c r="T75" s="9"/>
      <c r="W75" s="10"/>
      <c r="X75" s="11"/>
      <c r="Y75" s="11"/>
      <c r="Z75" s="11"/>
      <c r="AA75" s="11"/>
      <c r="AB75" s="11"/>
      <c r="AC75" s="11"/>
      <c r="AD75" s="12"/>
      <c r="AE75" s="13"/>
      <c r="AG75" s="11"/>
      <c r="AH75" s="11"/>
      <c r="AI75" s="11"/>
      <c r="AJ75" s="11"/>
      <c r="AK75" s="11"/>
      <c r="AL75" s="11"/>
      <c r="AM75" s="11"/>
      <c r="AN75" s="11"/>
      <c r="AO75" s="11"/>
      <c r="AP75" s="14"/>
      <c r="AQ75" s="14"/>
      <c r="AR75" s="14"/>
      <c r="AS75" s="15"/>
      <c r="AT75" s="11"/>
      <c r="AU75" s="16"/>
      <c r="AV75" s="11"/>
      <c r="AW75" s="11"/>
      <c r="AX75" s="11"/>
      <c r="AY75" s="11"/>
      <c r="AZ75" s="11"/>
      <c r="BN75" s="17"/>
    </row>
    <row r="76" spans="20:66" ht="54.75" x14ac:dyDescent="0.85">
      <c r="T76" s="9"/>
      <c r="W76" s="10"/>
      <c r="X76" s="11"/>
      <c r="Y76" s="11"/>
      <c r="Z76" s="11"/>
      <c r="AA76" s="11"/>
      <c r="AB76" s="11"/>
      <c r="AC76" s="11"/>
      <c r="AD76" s="12"/>
      <c r="AE76" s="13"/>
      <c r="AG76" s="11"/>
      <c r="AH76" s="11"/>
      <c r="AI76" s="11"/>
      <c r="AJ76" s="11"/>
      <c r="AK76" s="11"/>
      <c r="AL76" s="11"/>
      <c r="AM76" s="11"/>
      <c r="AN76" s="11"/>
      <c r="AO76" s="11"/>
      <c r="AP76" s="14"/>
      <c r="AQ76" s="14"/>
      <c r="AR76" s="14"/>
      <c r="AS76" s="15"/>
      <c r="AT76" s="11"/>
      <c r="AU76" s="16"/>
      <c r="AV76" s="11"/>
      <c r="AW76" s="11"/>
      <c r="AX76" s="11"/>
      <c r="AY76" s="11"/>
      <c r="AZ76" s="11"/>
      <c r="BN76" s="17"/>
    </row>
    <row r="77" spans="20:66" ht="54.75" x14ac:dyDescent="0.85">
      <c r="T77" s="9"/>
      <c r="W77" s="10"/>
      <c r="X77" s="11"/>
      <c r="Y77" s="11"/>
      <c r="Z77" s="11"/>
      <c r="AA77" s="11"/>
      <c r="AB77" s="11"/>
      <c r="AC77" s="11"/>
      <c r="AD77" s="12"/>
      <c r="AE77" s="13"/>
      <c r="AG77" s="11"/>
      <c r="AH77" s="11"/>
      <c r="AI77" s="11"/>
      <c r="AJ77" s="11"/>
      <c r="AK77" s="11"/>
      <c r="AL77" s="11"/>
      <c r="AM77" s="11"/>
      <c r="AN77" s="11"/>
      <c r="AO77" s="11"/>
      <c r="AP77" s="14"/>
      <c r="AQ77" s="14"/>
      <c r="AR77" s="14"/>
      <c r="AS77" s="15"/>
      <c r="AT77" s="11"/>
      <c r="AU77" s="16"/>
      <c r="AV77" s="11"/>
      <c r="AW77" s="11"/>
      <c r="AX77" s="11"/>
      <c r="AY77" s="11"/>
      <c r="AZ77" s="11"/>
      <c r="BN77" s="17"/>
    </row>
    <row r="78" spans="20:66" ht="54.75" x14ac:dyDescent="0.85">
      <c r="T78" s="9"/>
      <c r="W78" s="10"/>
      <c r="X78" s="11"/>
      <c r="Y78" s="11"/>
      <c r="Z78" s="11"/>
      <c r="AA78" s="11"/>
      <c r="AB78" s="11"/>
      <c r="AC78" s="11"/>
      <c r="AD78" s="12"/>
      <c r="AE78" s="13"/>
      <c r="AG78" s="11"/>
      <c r="AH78" s="11"/>
      <c r="AI78" s="11"/>
      <c r="AJ78" s="11"/>
      <c r="AK78" s="11"/>
      <c r="AL78" s="11"/>
      <c r="AM78" s="11"/>
      <c r="AN78" s="11"/>
      <c r="AO78" s="11"/>
      <c r="AP78" s="14"/>
      <c r="AQ78" s="14"/>
      <c r="AR78" s="14"/>
      <c r="AS78" s="15"/>
      <c r="AT78" s="11"/>
      <c r="AU78" s="16"/>
      <c r="AV78" s="11"/>
      <c r="AW78" s="11"/>
      <c r="AX78" s="11"/>
      <c r="AY78" s="11"/>
      <c r="AZ78" s="11"/>
      <c r="BN78" s="17"/>
    </row>
    <row r="79" spans="20:66" ht="54.75" x14ac:dyDescent="0.85">
      <c r="T79" s="9"/>
      <c r="W79" s="10"/>
      <c r="X79" s="11"/>
      <c r="Y79" s="11"/>
      <c r="Z79" s="11"/>
      <c r="AA79" s="11"/>
      <c r="AB79" s="11"/>
      <c r="AC79" s="11"/>
      <c r="AD79" s="12"/>
      <c r="AE79" s="13"/>
      <c r="AG79" s="11"/>
      <c r="AH79" s="11"/>
      <c r="AI79" s="11"/>
      <c r="AJ79" s="11"/>
      <c r="AK79" s="11"/>
      <c r="AL79" s="11"/>
      <c r="AM79" s="11"/>
      <c r="AN79" s="11"/>
      <c r="AO79" s="11"/>
      <c r="AP79" s="14"/>
      <c r="AQ79" s="14"/>
      <c r="AR79" s="14"/>
      <c r="AS79" s="15"/>
      <c r="AT79" s="11"/>
      <c r="AU79" s="16"/>
      <c r="AV79" s="11"/>
      <c r="AW79" s="11"/>
      <c r="AX79" s="11"/>
      <c r="AY79" s="11"/>
      <c r="AZ79" s="11"/>
      <c r="BN79" s="17"/>
    </row>
    <row r="80" spans="20:66" ht="54.75" x14ac:dyDescent="0.85">
      <c r="T80" s="9"/>
      <c r="W80" s="10"/>
      <c r="X80" s="11"/>
      <c r="Y80" s="11"/>
      <c r="Z80" s="11"/>
      <c r="AA80" s="11"/>
      <c r="AB80" s="11"/>
      <c r="AC80" s="11"/>
      <c r="AD80" s="12"/>
      <c r="AE80" s="13"/>
      <c r="AG80" s="11"/>
      <c r="AH80" s="11"/>
      <c r="AI80" s="11"/>
      <c r="AJ80" s="11"/>
      <c r="AK80" s="11"/>
      <c r="AL80" s="11"/>
      <c r="AM80" s="11"/>
      <c r="AN80" s="11"/>
      <c r="AO80" s="11"/>
      <c r="AP80" s="14"/>
      <c r="AQ80" s="14"/>
      <c r="AR80" s="14"/>
      <c r="AS80" s="15"/>
      <c r="AT80" s="11"/>
      <c r="AU80" s="16"/>
      <c r="AV80" s="11"/>
      <c r="AW80" s="11"/>
      <c r="AX80" s="11"/>
      <c r="AY80" s="11"/>
      <c r="AZ80" s="11"/>
      <c r="BN80" s="17"/>
    </row>
    <row r="81" spans="20:66" ht="54.75" x14ac:dyDescent="0.85">
      <c r="T81" s="9"/>
      <c r="W81" s="10"/>
      <c r="X81" s="11"/>
      <c r="Y81" s="11"/>
      <c r="Z81" s="11"/>
      <c r="AA81" s="11"/>
      <c r="AB81" s="11"/>
      <c r="AC81" s="11"/>
      <c r="AD81" s="12"/>
      <c r="AE81" s="13"/>
      <c r="AG81" s="11"/>
      <c r="AH81" s="11"/>
      <c r="AI81" s="11"/>
      <c r="AJ81" s="11"/>
      <c r="AK81" s="11"/>
      <c r="AL81" s="11"/>
      <c r="AM81" s="11"/>
      <c r="AN81" s="11"/>
      <c r="AO81" s="11"/>
      <c r="AP81" s="14"/>
      <c r="AQ81" s="14"/>
      <c r="AR81" s="14"/>
      <c r="AS81" s="15"/>
      <c r="AT81" s="11"/>
      <c r="AU81" s="16"/>
      <c r="AV81" s="11"/>
      <c r="AW81" s="11"/>
      <c r="AX81" s="11"/>
      <c r="AY81" s="11"/>
      <c r="AZ81" s="11"/>
      <c r="BN81" s="17"/>
    </row>
    <row r="82" spans="20:66" ht="54.75" x14ac:dyDescent="0.85">
      <c r="T82" s="9"/>
      <c r="W82" s="10"/>
      <c r="X82" s="11"/>
      <c r="Y82" s="11"/>
      <c r="Z82" s="11"/>
      <c r="AA82" s="11"/>
      <c r="AB82" s="11"/>
      <c r="AC82" s="11"/>
      <c r="AD82" s="12"/>
      <c r="AE82" s="13"/>
      <c r="AG82" s="11"/>
      <c r="AH82" s="11"/>
      <c r="AI82" s="11"/>
      <c r="AJ82" s="11"/>
      <c r="AK82" s="11"/>
      <c r="AL82" s="11"/>
      <c r="AM82" s="11"/>
      <c r="AN82" s="11"/>
      <c r="AO82" s="11"/>
      <c r="AP82" s="14"/>
      <c r="AQ82" s="14"/>
      <c r="AR82" s="14"/>
      <c r="AS82" s="15"/>
      <c r="AT82" s="11"/>
      <c r="AU82" s="16"/>
      <c r="AV82" s="11"/>
      <c r="AW82" s="11"/>
      <c r="AX82" s="11"/>
      <c r="AY82" s="11"/>
      <c r="AZ82" s="11"/>
      <c r="BN82" s="17"/>
    </row>
    <row r="83" spans="20:66" ht="54.75" x14ac:dyDescent="0.85">
      <c r="T83" s="9"/>
      <c r="W83" s="10"/>
      <c r="X83" s="11"/>
      <c r="Y83" s="11"/>
      <c r="Z83" s="11"/>
      <c r="AA83" s="11"/>
      <c r="AB83" s="11"/>
      <c r="AC83" s="11"/>
      <c r="AD83" s="12"/>
      <c r="AE83" s="13"/>
      <c r="AG83" s="11"/>
      <c r="AH83" s="11"/>
      <c r="AI83" s="11"/>
      <c r="AJ83" s="11"/>
      <c r="AK83" s="11"/>
      <c r="AL83" s="11"/>
      <c r="AM83" s="11"/>
      <c r="AN83" s="11"/>
      <c r="AO83" s="11"/>
      <c r="AP83" s="14"/>
      <c r="AQ83" s="14"/>
      <c r="AR83" s="14"/>
      <c r="AS83" s="15"/>
      <c r="AT83" s="11"/>
      <c r="AU83" s="16"/>
      <c r="AV83" s="11"/>
      <c r="AW83" s="11"/>
      <c r="AX83" s="11"/>
      <c r="AY83" s="11"/>
      <c r="AZ83" s="11"/>
      <c r="BN83" s="17"/>
    </row>
    <row r="84" spans="20:66" ht="54.75" x14ac:dyDescent="0.85">
      <c r="T84" s="9"/>
      <c r="W84" s="10"/>
      <c r="X84" s="11"/>
      <c r="Y84" s="11"/>
      <c r="Z84" s="11"/>
      <c r="AA84" s="11"/>
      <c r="AB84" s="11"/>
      <c r="AC84" s="11"/>
      <c r="AD84" s="12"/>
      <c r="AE84" s="13"/>
      <c r="AG84" s="11"/>
      <c r="AH84" s="11"/>
      <c r="AI84" s="11"/>
      <c r="AJ84" s="11"/>
      <c r="AK84" s="11"/>
      <c r="AL84" s="11"/>
      <c r="AM84" s="11"/>
      <c r="AN84" s="11"/>
      <c r="AO84" s="11"/>
      <c r="AP84" s="14"/>
      <c r="AQ84" s="14"/>
      <c r="AR84" s="14"/>
      <c r="AS84" s="15"/>
      <c r="AT84" s="11"/>
      <c r="AU84" s="16"/>
      <c r="AV84" s="11"/>
      <c r="AW84" s="11"/>
      <c r="AX84" s="11"/>
      <c r="AY84" s="11"/>
      <c r="AZ84" s="11"/>
      <c r="BN84" s="17"/>
    </row>
    <row r="85" spans="20:66" ht="54.75" x14ac:dyDescent="0.85">
      <c r="T85" s="9"/>
      <c r="W85" s="10"/>
      <c r="X85" s="11"/>
      <c r="Y85" s="11"/>
      <c r="Z85" s="11"/>
      <c r="AA85" s="11"/>
      <c r="AB85" s="11"/>
      <c r="AC85" s="11"/>
      <c r="AD85" s="12"/>
      <c r="AE85" s="13"/>
      <c r="AG85" s="11"/>
      <c r="AH85" s="11"/>
      <c r="AI85" s="11"/>
      <c r="AJ85" s="11"/>
      <c r="AK85" s="11"/>
      <c r="AL85" s="11"/>
      <c r="AM85" s="11"/>
      <c r="AN85" s="11"/>
      <c r="AO85" s="11"/>
      <c r="AP85" s="14"/>
      <c r="AQ85" s="14"/>
      <c r="AR85" s="14"/>
      <c r="AS85" s="15"/>
      <c r="AT85" s="11"/>
      <c r="AU85" s="16"/>
      <c r="AV85" s="11"/>
      <c r="AW85" s="11"/>
      <c r="AX85" s="11"/>
      <c r="AY85" s="11"/>
      <c r="AZ85" s="11"/>
      <c r="BN85" s="17"/>
    </row>
    <row r="86" spans="20:66" ht="54.75" x14ac:dyDescent="0.85">
      <c r="T86" s="9"/>
      <c r="W86" s="10"/>
      <c r="X86" s="11"/>
      <c r="Y86" s="11"/>
      <c r="Z86" s="11"/>
      <c r="AA86" s="11"/>
      <c r="AB86" s="11"/>
      <c r="AC86" s="11"/>
      <c r="AD86" s="12"/>
      <c r="AE86" s="13"/>
      <c r="AG86" s="11"/>
      <c r="AH86" s="11"/>
      <c r="AI86" s="11"/>
      <c r="AJ86" s="11"/>
      <c r="AK86" s="11"/>
      <c r="AL86" s="11"/>
      <c r="AM86" s="11"/>
      <c r="AN86" s="11"/>
      <c r="AO86" s="11"/>
      <c r="AP86" s="14"/>
      <c r="AQ86" s="14"/>
      <c r="AR86" s="14"/>
      <c r="AS86" s="15"/>
      <c r="AT86" s="11"/>
      <c r="AU86" s="16"/>
      <c r="AV86" s="11"/>
      <c r="AW86" s="11"/>
      <c r="AX86" s="11"/>
      <c r="AY86" s="11"/>
      <c r="AZ86" s="11"/>
      <c r="BN86" s="17"/>
    </row>
    <row r="87" spans="20:66" ht="54.75" x14ac:dyDescent="0.85">
      <c r="T87" s="9"/>
      <c r="W87" s="10"/>
      <c r="X87" s="11"/>
      <c r="Y87" s="11"/>
      <c r="Z87" s="11"/>
      <c r="AA87" s="11"/>
      <c r="AB87" s="11"/>
      <c r="AC87" s="11"/>
      <c r="AD87" s="12"/>
      <c r="AE87" s="13"/>
      <c r="AG87" s="11"/>
      <c r="AH87" s="11"/>
      <c r="AI87" s="11"/>
      <c r="AJ87" s="11"/>
      <c r="AK87" s="11"/>
      <c r="AL87" s="11"/>
      <c r="AM87" s="11"/>
      <c r="AN87" s="11"/>
      <c r="AO87" s="11"/>
      <c r="AP87" s="14"/>
      <c r="AQ87" s="14"/>
      <c r="AR87" s="14"/>
      <c r="AS87" s="15"/>
      <c r="AT87" s="11"/>
      <c r="AU87" s="16"/>
      <c r="AV87" s="11"/>
      <c r="AW87" s="11"/>
      <c r="AX87" s="11"/>
      <c r="AY87" s="11"/>
      <c r="AZ87" s="11"/>
      <c r="BN87" s="17"/>
    </row>
    <row r="88" spans="20:66" ht="54.75" x14ac:dyDescent="0.85">
      <c r="T88" s="9"/>
      <c r="W88" s="10"/>
      <c r="X88" s="11"/>
      <c r="Y88" s="11"/>
      <c r="Z88" s="11"/>
      <c r="AA88" s="11"/>
      <c r="AB88" s="11"/>
      <c r="AC88" s="11"/>
      <c r="AD88" s="12"/>
      <c r="AE88" s="13"/>
      <c r="AG88" s="11"/>
      <c r="AH88" s="11"/>
      <c r="AI88" s="11"/>
      <c r="AJ88" s="11"/>
      <c r="AK88" s="11"/>
      <c r="AL88" s="11"/>
      <c r="AM88" s="11"/>
      <c r="AN88" s="11"/>
      <c r="AO88" s="11"/>
      <c r="AP88" s="14"/>
      <c r="AQ88" s="14"/>
      <c r="AR88" s="14"/>
      <c r="AS88" s="15"/>
      <c r="AT88" s="11"/>
      <c r="AU88" s="16"/>
      <c r="AV88" s="11"/>
      <c r="AW88" s="11"/>
      <c r="AX88" s="11"/>
      <c r="AY88" s="11"/>
      <c r="AZ88" s="11"/>
      <c r="BN88" s="17"/>
    </row>
    <row r="89" spans="20:66" ht="54.75" x14ac:dyDescent="0.85">
      <c r="T89" s="9"/>
      <c r="W89" s="10"/>
      <c r="X89" s="11"/>
      <c r="Y89" s="11"/>
      <c r="Z89" s="11"/>
      <c r="AA89" s="11"/>
      <c r="AB89" s="11"/>
      <c r="AC89" s="11"/>
      <c r="AD89" s="12"/>
      <c r="AE89" s="13"/>
      <c r="AG89" s="11"/>
      <c r="AH89" s="11"/>
      <c r="AI89" s="11"/>
      <c r="AJ89" s="11"/>
      <c r="AK89" s="11"/>
      <c r="AL89" s="11"/>
      <c r="AM89" s="11"/>
      <c r="AN89" s="11"/>
      <c r="AO89" s="11"/>
      <c r="AP89" s="14"/>
      <c r="AQ89" s="14"/>
      <c r="AR89" s="14"/>
      <c r="AS89" s="15"/>
      <c r="AT89" s="11"/>
      <c r="AU89" s="16"/>
      <c r="AV89" s="11"/>
      <c r="AW89" s="11"/>
      <c r="AX89" s="11"/>
      <c r="AY89" s="11"/>
      <c r="AZ89" s="11"/>
      <c r="BN89" s="17"/>
    </row>
    <row r="90" spans="20:66" ht="54.75" x14ac:dyDescent="0.85">
      <c r="T90" s="9"/>
      <c r="W90" s="10"/>
      <c r="X90" s="11"/>
      <c r="Y90" s="11"/>
      <c r="Z90" s="11"/>
      <c r="AA90" s="11"/>
      <c r="AB90" s="11"/>
      <c r="AC90" s="11"/>
      <c r="AD90" s="12"/>
      <c r="AE90" s="13"/>
      <c r="AG90" s="11"/>
      <c r="AH90" s="11"/>
      <c r="AI90" s="11"/>
      <c r="AJ90" s="11"/>
      <c r="AK90" s="11"/>
      <c r="AL90" s="11"/>
      <c r="AM90" s="11"/>
      <c r="AN90" s="11"/>
      <c r="AO90" s="11"/>
      <c r="AP90" s="14"/>
      <c r="AQ90" s="14"/>
      <c r="AR90" s="14"/>
      <c r="AS90" s="15"/>
      <c r="AT90" s="11"/>
      <c r="AU90" s="16"/>
      <c r="AV90" s="11"/>
      <c r="AW90" s="11"/>
      <c r="AX90" s="11"/>
      <c r="AY90" s="11"/>
      <c r="AZ90" s="11"/>
      <c r="BN90" s="17"/>
    </row>
    <row r="91" spans="20:66" ht="54.75" x14ac:dyDescent="0.85">
      <c r="T91" s="9"/>
      <c r="W91" s="10"/>
      <c r="X91" s="11"/>
      <c r="Y91" s="11"/>
      <c r="Z91" s="11"/>
      <c r="AA91" s="11"/>
      <c r="AB91" s="11"/>
      <c r="AC91" s="11"/>
      <c r="AD91" s="12"/>
      <c r="AE91" s="13"/>
      <c r="AG91" s="11"/>
      <c r="AH91" s="11"/>
      <c r="AI91" s="11"/>
      <c r="AJ91" s="11"/>
      <c r="AK91" s="11"/>
      <c r="AL91" s="11"/>
      <c r="AM91" s="11"/>
      <c r="AN91" s="11"/>
      <c r="AO91" s="11"/>
      <c r="AP91" s="14"/>
      <c r="AQ91" s="14"/>
      <c r="AR91" s="14"/>
      <c r="AS91" s="15"/>
      <c r="AT91" s="11"/>
      <c r="AU91" s="16"/>
      <c r="AV91" s="11"/>
      <c r="AW91" s="11"/>
      <c r="AX91" s="11"/>
      <c r="AY91" s="11"/>
      <c r="AZ91" s="11"/>
      <c r="BN91" s="17"/>
    </row>
    <row r="92" spans="20:66" ht="54.75" x14ac:dyDescent="0.85">
      <c r="T92" s="9"/>
      <c r="W92" s="10"/>
      <c r="X92" s="11"/>
      <c r="Y92" s="11"/>
      <c r="Z92" s="11"/>
      <c r="AA92" s="11"/>
      <c r="AB92" s="11"/>
      <c r="AC92" s="11"/>
      <c r="AD92" s="12"/>
      <c r="AE92" s="13"/>
      <c r="AG92" s="11"/>
      <c r="AH92" s="11"/>
      <c r="AI92" s="11"/>
      <c r="AJ92" s="11"/>
      <c r="AK92" s="11"/>
      <c r="AL92" s="11"/>
      <c r="AM92" s="11"/>
      <c r="AN92" s="11"/>
      <c r="AO92" s="11"/>
      <c r="AP92" s="14"/>
      <c r="AQ92" s="14"/>
      <c r="AR92" s="14"/>
      <c r="AS92" s="15"/>
      <c r="AT92" s="11"/>
      <c r="AU92" s="16"/>
      <c r="AV92" s="11"/>
      <c r="AW92" s="11"/>
      <c r="AX92" s="11"/>
      <c r="AY92" s="11"/>
      <c r="AZ92" s="11"/>
      <c r="BN92" s="17"/>
    </row>
    <row r="93" spans="20:66" ht="54.75" x14ac:dyDescent="0.85">
      <c r="T93" s="9"/>
      <c r="W93" s="10"/>
      <c r="X93" s="11"/>
      <c r="Y93" s="11"/>
      <c r="Z93" s="11"/>
      <c r="AA93" s="11"/>
      <c r="AB93" s="11"/>
      <c r="AC93" s="11"/>
      <c r="AD93" s="12"/>
      <c r="AE93" s="13"/>
      <c r="AG93" s="11"/>
      <c r="AH93" s="11"/>
      <c r="AI93" s="11"/>
      <c r="AJ93" s="11"/>
      <c r="AK93" s="11"/>
      <c r="AL93" s="11"/>
      <c r="AM93" s="11"/>
      <c r="AN93" s="11"/>
      <c r="AO93" s="11"/>
      <c r="AP93" s="14"/>
      <c r="AQ93" s="14"/>
      <c r="AR93" s="14"/>
      <c r="AS93" s="15"/>
      <c r="AT93" s="11"/>
      <c r="AU93" s="16"/>
      <c r="AV93" s="11"/>
      <c r="AW93" s="11"/>
      <c r="AX93" s="11"/>
      <c r="AY93" s="11"/>
      <c r="AZ93" s="11"/>
      <c r="BN93" s="17"/>
    </row>
    <row r="94" spans="20:66" ht="54.75" x14ac:dyDescent="0.85">
      <c r="T94" s="9"/>
      <c r="W94" s="10"/>
      <c r="X94" s="11"/>
      <c r="Y94" s="11"/>
      <c r="Z94" s="11"/>
      <c r="AA94" s="11"/>
      <c r="AB94" s="11"/>
      <c r="AC94" s="11"/>
      <c r="AD94" s="12"/>
      <c r="AE94" s="13"/>
      <c r="AG94" s="11"/>
      <c r="AH94" s="11"/>
      <c r="AI94" s="11"/>
      <c r="AJ94" s="11"/>
      <c r="AK94" s="11"/>
      <c r="AL94" s="11"/>
      <c r="AM94" s="11"/>
      <c r="AN94" s="11"/>
      <c r="AO94" s="11"/>
      <c r="AP94" s="14"/>
      <c r="AQ94" s="14"/>
      <c r="AR94" s="14"/>
      <c r="AS94" s="15"/>
      <c r="AT94" s="11"/>
      <c r="AU94" s="16"/>
      <c r="AV94" s="11"/>
      <c r="AW94" s="11"/>
      <c r="AX94" s="11"/>
      <c r="AY94" s="11"/>
      <c r="AZ94" s="11"/>
      <c r="BN94" s="17"/>
    </row>
    <row r="95" spans="20:66" ht="54.75" x14ac:dyDescent="0.85">
      <c r="T95" s="9"/>
      <c r="W95" s="10"/>
      <c r="X95" s="11"/>
      <c r="Y95" s="11"/>
      <c r="Z95" s="11"/>
      <c r="AA95" s="11"/>
      <c r="AB95" s="11"/>
      <c r="AC95" s="11"/>
      <c r="AD95" s="12"/>
      <c r="AE95" s="13"/>
      <c r="AG95" s="11"/>
      <c r="AH95" s="11"/>
      <c r="AI95" s="11"/>
      <c r="AJ95" s="11"/>
      <c r="AK95" s="11"/>
      <c r="AL95" s="11"/>
      <c r="AM95" s="11"/>
      <c r="AN95" s="11"/>
      <c r="AO95" s="11"/>
      <c r="AP95" s="14"/>
      <c r="AQ95" s="14"/>
      <c r="AR95" s="14"/>
      <c r="AS95" s="15"/>
      <c r="AT95" s="11"/>
      <c r="AU95" s="16"/>
      <c r="AV95" s="11"/>
      <c r="AW95" s="11"/>
      <c r="AX95" s="11"/>
      <c r="AY95" s="11"/>
      <c r="AZ95" s="11"/>
      <c r="BN95" s="17"/>
    </row>
    <row r="96" spans="20:66" ht="54.75" x14ac:dyDescent="0.85">
      <c r="T96" s="9"/>
      <c r="W96" s="10"/>
      <c r="X96" s="11"/>
      <c r="Y96" s="11"/>
      <c r="Z96" s="11"/>
      <c r="AA96" s="11"/>
      <c r="AB96" s="11"/>
      <c r="AC96" s="11"/>
      <c r="AD96" s="12"/>
      <c r="AE96" s="13"/>
      <c r="AG96" s="11"/>
      <c r="AH96" s="11"/>
      <c r="AI96" s="11"/>
      <c r="AJ96" s="11"/>
      <c r="AK96" s="11"/>
      <c r="AL96" s="11"/>
      <c r="AM96" s="11"/>
      <c r="AN96" s="11"/>
      <c r="AO96" s="11"/>
      <c r="AP96" s="14"/>
      <c r="AQ96" s="14"/>
      <c r="AR96" s="14"/>
      <c r="AS96" s="15"/>
      <c r="AT96" s="11"/>
      <c r="AU96" s="16"/>
      <c r="AV96" s="11"/>
      <c r="AW96" s="11"/>
      <c r="AX96" s="11"/>
      <c r="AY96" s="11"/>
      <c r="AZ96" s="11"/>
      <c r="BN96" s="17"/>
    </row>
    <row r="97" spans="20:66" ht="54.75" x14ac:dyDescent="0.85">
      <c r="T97" s="9"/>
      <c r="W97" s="10"/>
      <c r="X97" s="11"/>
      <c r="Y97" s="11"/>
      <c r="Z97" s="11"/>
      <c r="AA97" s="11"/>
      <c r="AB97" s="11"/>
      <c r="AC97" s="11"/>
      <c r="AD97" s="12"/>
      <c r="AE97" s="13"/>
      <c r="AG97" s="11"/>
      <c r="AH97" s="11"/>
      <c r="AI97" s="11"/>
      <c r="AJ97" s="11"/>
      <c r="AK97" s="11"/>
      <c r="AL97" s="11"/>
      <c r="AM97" s="11"/>
      <c r="AN97" s="11"/>
      <c r="AO97" s="11"/>
      <c r="AP97" s="14"/>
      <c r="AQ97" s="14"/>
      <c r="AR97" s="14"/>
      <c r="AS97" s="15"/>
      <c r="AT97" s="11"/>
      <c r="AU97" s="16"/>
      <c r="AV97" s="11"/>
      <c r="AW97" s="11"/>
      <c r="AX97" s="11"/>
      <c r="AY97" s="11"/>
      <c r="AZ97" s="11"/>
      <c r="BN97" s="17"/>
    </row>
    <row r="98" spans="20:66" ht="54.75" x14ac:dyDescent="0.85">
      <c r="T98" s="9"/>
      <c r="W98" s="10"/>
      <c r="X98" s="11"/>
      <c r="Y98" s="11"/>
      <c r="Z98" s="11"/>
      <c r="AA98" s="11"/>
      <c r="AB98" s="11"/>
      <c r="AC98" s="11"/>
      <c r="AD98" s="12"/>
      <c r="AE98" s="13"/>
      <c r="AG98" s="11"/>
      <c r="AH98" s="11"/>
      <c r="AI98" s="11"/>
      <c r="AJ98" s="11"/>
      <c r="AK98" s="11"/>
      <c r="AL98" s="11"/>
      <c r="AM98" s="11"/>
      <c r="AN98" s="11"/>
      <c r="AO98" s="11"/>
      <c r="AP98" s="14"/>
      <c r="AQ98" s="14"/>
      <c r="AR98" s="14"/>
      <c r="AS98" s="15"/>
      <c r="AT98" s="11"/>
      <c r="AU98" s="16"/>
      <c r="AV98" s="11"/>
      <c r="AW98" s="11"/>
      <c r="AX98" s="11"/>
      <c r="AY98" s="11"/>
      <c r="AZ98" s="11"/>
      <c r="BN98" s="17"/>
    </row>
    <row r="99" spans="20:66" ht="54.75" x14ac:dyDescent="0.85">
      <c r="T99" s="9"/>
      <c r="W99" s="10"/>
      <c r="X99" s="11"/>
      <c r="Y99" s="11"/>
      <c r="Z99" s="11"/>
      <c r="AA99" s="11"/>
      <c r="AB99" s="11"/>
      <c r="AC99" s="11"/>
      <c r="AD99" s="12"/>
      <c r="AE99" s="13"/>
      <c r="AG99" s="11"/>
      <c r="AH99" s="11"/>
      <c r="AI99" s="11"/>
      <c r="AJ99" s="11"/>
      <c r="AK99" s="11"/>
      <c r="AL99" s="11"/>
      <c r="AM99" s="11"/>
      <c r="AN99" s="11"/>
      <c r="AO99" s="11"/>
      <c r="AP99" s="14"/>
      <c r="AQ99" s="14"/>
      <c r="AR99" s="14"/>
      <c r="AS99" s="15"/>
      <c r="AT99" s="11"/>
      <c r="AU99" s="16"/>
      <c r="AV99" s="11"/>
      <c r="AW99" s="11"/>
      <c r="AX99" s="11"/>
      <c r="AY99" s="11"/>
      <c r="AZ99" s="11"/>
      <c r="BN99" s="17"/>
    </row>
    <row r="100" spans="20:66" ht="54.75" x14ac:dyDescent="0.85">
      <c r="T100" s="9"/>
      <c r="W100" s="10"/>
      <c r="X100" s="11"/>
      <c r="Y100" s="11"/>
      <c r="Z100" s="11"/>
      <c r="AA100" s="11"/>
      <c r="AB100" s="11"/>
      <c r="AC100" s="11"/>
      <c r="AD100" s="12"/>
      <c r="AE100" s="13"/>
      <c r="AG100" s="11"/>
      <c r="AH100" s="11"/>
      <c r="AI100" s="11"/>
      <c r="AJ100" s="11"/>
      <c r="AK100" s="11"/>
      <c r="AL100" s="11"/>
      <c r="AM100" s="11"/>
      <c r="AN100" s="11"/>
      <c r="AO100" s="11"/>
      <c r="AP100" s="14"/>
      <c r="AQ100" s="14"/>
      <c r="AR100" s="14"/>
      <c r="AS100" s="15"/>
      <c r="AT100" s="11"/>
      <c r="AU100" s="16"/>
      <c r="AV100" s="11"/>
      <c r="AW100" s="11"/>
      <c r="AX100" s="11"/>
      <c r="AY100" s="11"/>
      <c r="AZ100" s="11"/>
      <c r="BN100" s="17"/>
    </row>
    <row r="101" spans="20:66" ht="54.75" x14ac:dyDescent="0.85">
      <c r="T101" s="9"/>
      <c r="W101" s="10"/>
      <c r="X101" s="11"/>
      <c r="Y101" s="11"/>
      <c r="Z101" s="11"/>
      <c r="AA101" s="11"/>
      <c r="AB101" s="11"/>
      <c r="AC101" s="11"/>
      <c r="AD101" s="12"/>
      <c r="AE101" s="13"/>
      <c r="AG101" s="11"/>
      <c r="AH101" s="11"/>
      <c r="AI101" s="11"/>
      <c r="AJ101" s="11"/>
      <c r="AK101" s="11"/>
      <c r="AL101" s="11"/>
      <c r="AM101" s="11"/>
      <c r="AN101" s="11"/>
      <c r="AO101" s="11"/>
      <c r="AP101" s="14"/>
      <c r="AQ101" s="14"/>
      <c r="AR101" s="14"/>
      <c r="AS101" s="15"/>
      <c r="AT101" s="11"/>
      <c r="AU101" s="16"/>
      <c r="AV101" s="11"/>
      <c r="AW101" s="11"/>
      <c r="AX101" s="11"/>
      <c r="AY101" s="11"/>
      <c r="AZ101" s="11"/>
      <c r="BN101" s="17"/>
    </row>
    <row r="102" spans="20:66" ht="54.75" x14ac:dyDescent="0.85">
      <c r="T102" s="9"/>
      <c r="W102" s="10"/>
      <c r="X102" s="11"/>
      <c r="Y102" s="11"/>
      <c r="Z102" s="11"/>
      <c r="AA102" s="11"/>
      <c r="AB102" s="11"/>
      <c r="AC102" s="11"/>
      <c r="AD102" s="12"/>
      <c r="AE102" s="13"/>
      <c r="AG102" s="11"/>
      <c r="AH102" s="11"/>
      <c r="AI102" s="11"/>
      <c r="AJ102" s="11"/>
      <c r="AK102" s="11"/>
      <c r="AL102" s="11"/>
      <c r="AM102" s="11"/>
      <c r="AN102" s="11"/>
      <c r="AO102" s="11"/>
      <c r="AP102" s="14"/>
      <c r="AQ102" s="14"/>
      <c r="AR102" s="14"/>
      <c r="AS102" s="15"/>
      <c r="AT102" s="11"/>
      <c r="AU102" s="16"/>
      <c r="AV102" s="11"/>
      <c r="AW102" s="11"/>
      <c r="AX102" s="11"/>
      <c r="AY102" s="11"/>
      <c r="AZ102" s="11"/>
      <c r="BN102" s="17"/>
    </row>
    <row r="103" spans="20:66" ht="54.75" x14ac:dyDescent="0.85">
      <c r="T103" s="9"/>
      <c r="W103" s="10"/>
      <c r="X103" s="11"/>
      <c r="Y103" s="11"/>
      <c r="Z103" s="11"/>
      <c r="AA103" s="11"/>
      <c r="AB103" s="11"/>
      <c r="AC103" s="11"/>
      <c r="AD103" s="12"/>
      <c r="AE103" s="13"/>
      <c r="AG103" s="11"/>
      <c r="AH103" s="11"/>
      <c r="AI103" s="11"/>
      <c r="AJ103" s="11"/>
      <c r="AK103" s="11"/>
      <c r="AL103" s="11"/>
      <c r="AM103" s="11"/>
      <c r="AN103" s="11"/>
      <c r="AO103" s="11"/>
      <c r="AP103" s="14"/>
      <c r="AQ103" s="14"/>
      <c r="AR103" s="14"/>
      <c r="AS103" s="15"/>
      <c r="AT103" s="11"/>
      <c r="AU103" s="16"/>
      <c r="AV103" s="11"/>
      <c r="AW103" s="11"/>
      <c r="AX103" s="11"/>
      <c r="AY103" s="11"/>
      <c r="AZ103" s="11"/>
      <c r="BN103" s="17"/>
    </row>
    <row r="104" spans="20:66" ht="54.75" x14ac:dyDescent="0.85">
      <c r="T104" s="9"/>
      <c r="W104" s="10"/>
      <c r="X104" s="11"/>
      <c r="Y104" s="11"/>
      <c r="Z104" s="11"/>
      <c r="AA104" s="11"/>
      <c r="AB104" s="11"/>
      <c r="AC104" s="11"/>
      <c r="AD104" s="12"/>
      <c r="AE104" s="13"/>
      <c r="AG104" s="11"/>
      <c r="AH104" s="11"/>
      <c r="AI104" s="11"/>
      <c r="AJ104" s="11"/>
      <c r="AK104" s="11"/>
      <c r="AL104" s="11"/>
      <c r="AM104" s="11"/>
      <c r="AN104" s="11"/>
      <c r="AO104" s="11"/>
      <c r="AP104" s="14"/>
      <c r="AQ104" s="14"/>
      <c r="AR104" s="14"/>
      <c r="AS104" s="15"/>
      <c r="AT104" s="11"/>
      <c r="AU104" s="16"/>
      <c r="AV104" s="11"/>
      <c r="AW104" s="11"/>
      <c r="AX104" s="11"/>
      <c r="AY104" s="11"/>
      <c r="AZ104" s="11"/>
      <c r="BN104" s="17"/>
    </row>
    <row r="105" spans="20:66" ht="54.75" x14ac:dyDescent="0.85">
      <c r="T105" s="9"/>
      <c r="W105" s="10"/>
      <c r="X105" s="11"/>
      <c r="Y105" s="11"/>
      <c r="Z105" s="11"/>
      <c r="AA105" s="11"/>
      <c r="AB105" s="11"/>
      <c r="AC105" s="11"/>
      <c r="AD105" s="12"/>
      <c r="AE105" s="13"/>
      <c r="AG105" s="11"/>
      <c r="AH105" s="11"/>
      <c r="AI105" s="11"/>
      <c r="AJ105" s="11"/>
      <c r="AK105" s="11"/>
      <c r="AL105" s="11"/>
      <c r="AM105" s="11"/>
      <c r="AN105" s="11"/>
      <c r="AO105" s="11"/>
      <c r="AP105" s="14"/>
      <c r="AQ105" s="14"/>
      <c r="AR105" s="14"/>
      <c r="AS105" s="15"/>
      <c r="AT105" s="11"/>
      <c r="AU105" s="16"/>
      <c r="AV105" s="11"/>
      <c r="AW105" s="11"/>
      <c r="AX105" s="11"/>
      <c r="AY105" s="11"/>
      <c r="AZ105" s="11"/>
      <c r="BN105" s="17"/>
    </row>
    <row r="106" spans="20:66" ht="54.75" x14ac:dyDescent="0.85">
      <c r="T106" s="9"/>
      <c r="W106" s="10"/>
      <c r="X106" s="11"/>
      <c r="Y106" s="11"/>
      <c r="Z106" s="11"/>
      <c r="AA106" s="11"/>
      <c r="AB106" s="11"/>
      <c r="AC106" s="11"/>
      <c r="AD106" s="12"/>
      <c r="AE106" s="13"/>
      <c r="AG106" s="11"/>
      <c r="AH106" s="11"/>
      <c r="AI106" s="11"/>
      <c r="AJ106" s="11"/>
      <c r="AK106" s="11"/>
      <c r="AL106" s="11"/>
      <c r="AM106" s="11"/>
      <c r="AN106" s="11"/>
      <c r="AO106" s="11"/>
      <c r="AP106" s="14"/>
      <c r="AQ106" s="14"/>
      <c r="AR106" s="14"/>
      <c r="AS106" s="15"/>
      <c r="AT106" s="11"/>
      <c r="AU106" s="16"/>
      <c r="AV106" s="11"/>
      <c r="AW106" s="11"/>
      <c r="AX106" s="11"/>
      <c r="AY106" s="11"/>
      <c r="AZ106" s="11"/>
      <c r="BN106" s="17"/>
    </row>
    <row r="107" spans="20:66" ht="54.75" x14ac:dyDescent="0.85">
      <c r="T107" s="9"/>
      <c r="W107" s="10"/>
      <c r="X107" s="11"/>
      <c r="Y107" s="11"/>
      <c r="Z107" s="11"/>
      <c r="AA107" s="11"/>
      <c r="AB107" s="11"/>
      <c r="AC107" s="11"/>
      <c r="AD107" s="12"/>
      <c r="AE107" s="13"/>
      <c r="AG107" s="11"/>
      <c r="AH107" s="11"/>
      <c r="AI107" s="11"/>
      <c r="AJ107" s="11"/>
      <c r="AK107" s="11"/>
      <c r="AL107" s="11"/>
      <c r="AM107" s="11"/>
      <c r="AN107" s="11"/>
      <c r="AO107" s="11"/>
      <c r="AP107" s="14"/>
      <c r="AQ107" s="14"/>
      <c r="AR107" s="14"/>
      <c r="AS107" s="15"/>
      <c r="AT107" s="11"/>
      <c r="AU107" s="16"/>
      <c r="AV107" s="11"/>
      <c r="AW107" s="11"/>
      <c r="AX107" s="11"/>
      <c r="AY107" s="11"/>
      <c r="AZ107" s="11"/>
      <c r="BN107" s="17"/>
    </row>
    <row r="108" spans="20:66" ht="54.75" x14ac:dyDescent="0.85">
      <c r="T108" s="9"/>
      <c r="W108" s="10"/>
      <c r="X108" s="11"/>
      <c r="Y108" s="11"/>
      <c r="Z108" s="11"/>
      <c r="AA108" s="11"/>
      <c r="AB108" s="11"/>
      <c r="AC108" s="11"/>
      <c r="AD108" s="12"/>
      <c r="AE108" s="13"/>
      <c r="AG108" s="11"/>
      <c r="AH108" s="11"/>
      <c r="AI108" s="11"/>
      <c r="AJ108" s="11"/>
      <c r="AK108" s="11"/>
      <c r="AL108" s="11"/>
      <c r="AM108" s="11"/>
      <c r="AN108" s="11"/>
      <c r="AO108" s="11"/>
      <c r="AP108" s="14"/>
      <c r="AQ108" s="14"/>
      <c r="AR108" s="14"/>
      <c r="AS108" s="15"/>
      <c r="AT108" s="11"/>
      <c r="AU108" s="16"/>
      <c r="AV108" s="11"/>
      <c r="AW108" s="11"/>
      <c r="AX108" s="11"/>
      <c r="AY108" s="11"/>
      <c r="AZ108" s="11"/>
      <c r="BN108" s="17"/>
    </row>
    <row r="109" spans="20:66" ht="54.75" x14ac:dyDescent="0.85">
      <c r="T109" s="9"/>
      <c r="W109" s="10"/>
      <c r="X109" s="11"/>
      <c r="Y109" s="11"/>
      <c r="Z109" s="11"/>
      <c r="AA109" s="11"/>
      <c r="AB109" s="11"/>
      <c r="AC109" s="11"/>
      <c r="AD109" s="12"/>
      <c r="AE109" s="13"/>
      <c r="AG109" s="11"/>
      <c r="AH109" s="11"/>
      <c r="AI109" s="11"/>
      <c r="AJ109" s="11"/>
      <c r="AK109" s="11"/>
      <c r="AL109" s="11"/>
      <c r="AM109" s="11"/>
      <c r="AN109" s="11"/>
      <c r="AO109" s="11"/>
      <c r="AP109" s="14"/>
      <c r="AQ109" s="14"/>
      <c r="AR109" s="14"/>
      <c r="AS109" s="15"/>
      <c r="AT109" s="11"/>
      <c r="AU109" s="16"/>
      <c r="AV109" s="11"/>
      <c r="AW109" s="11"/>
      <c r="AX109" s="11"/>
      <c r="AY109" s="11"/>
      <c r="AZ109" s="11"/>
      <c r="BN109" s="17"/>
    </row>
    <row r="110" spans="20:66" ht="293.25" customHeight="1" x14ac:dyDescent="0.25">
      <c r="T110" s="84" t="s">
        <v>12</v>
      </c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6"/>
    </row>
    <row r="111" spans="20:66" ht="54.75" x14ac:dyDescent="0.85">
      <c r="W111" s="10"/>
      <c r="X111" s="11"/>
      <c r="Y111" s="11"/>
      <c r="Z111" s="11"/>
      <c r="AA111" s="11"/>
      <c r="AB111" s="11"/>
      <c r="AC111" s="11"/>
      <c r="AD111" s="12"/>
      <c r="AE111" s="13"/>
      <c r="AG111" s="11"/>
      <c r="AH111" s="11"/>
      <c r="AI111" s="11"/>
      <c r="AJ111" s="11"/>
      <c r="AK111" s="11"/>
      <c r="AL111" s="11"/>
      <c r="AM111" s="11"/>
      <c r="AN111" s="11"/>
      <c r="AO111" s="11"/>
      <c r="AP111" s="14"/>
      <c r="AQ111" s="14"/>
      <c r="AR111" s="14"/>
      <c r="AS111" s="15"/>
      <c r="AT111" s="11"/>
      <c r="AU111" s="16"/>
      <c r="AV111" s="11"/>
      <c r="AW111" s="11"/>
      <c r="AX111" s="11"/>
      <c r="AY111" s="11"/>
      <c r="AZ111" s="11"/>
    </row>
    <row r="112" spans="20:66" ht="113.25" customHeight="1" x14ac:dyDescent="0.85">
      <c r="T112" s="18" t="s">
        <v>11</v>
      </c>
      <c r="W112" s="10"/>
      <c r="X112" s="11"/>
      <c r="Y112" s="11"/>
      <c r="Z112" s="11"/>
      <c r="AA112" s="11"/>
      <c r="AB112" s="11"/>
      <c r="AC112" s="11"/>
      <c r="AD112" s="12"/>
      <c r="AE112" s="13"/>
      <c r="AG112" s="11"/>
      <c r="AH112" s="11"/>
      <c r="AI112" s="11"/>
      <c r="AJ112" s="11"/>
      <c r="AK112" s="11"/>
      <c r="AL112" s="11"/>
      <c r="AM112" s="11"/>
      <c r="AN112" s="11"/>
      <c r="AO112" s="11"/>
      <c r="AP112" s="14"/>
      <c r="AQ112" s="14"/>
      <c r="AR112" s="14"/>
      <c r="AS112" s="15"/>
      <c r="AT112" s="11"/>
      <c r="AU112" s="16"/>
      <c r="AV112" s="11"/>
      <c r="AW112" s="11"/>
      <c r="AX112" s="11"/>
      <c r="AY112" s="11"/>
      <c r="AZ112" s="11"/>
    </row>
    <row r="113" spans="23:52" ht="54.75" x14ac:dyDescent="0.85">
      <c r="W113" s="10"/>
      <c r="X113" s="11"/>
      <c r="Y113" s="11"/>
      <c r="Z113" s="11"/>
      <c r="AA113" s="11"/>
      <c r="AB113" s="11"/>
      <c r="AC113" s="11"/>
      <c r="AD113" s="12"/>
      <c r="AE113" s="13"/>
      <c r="AG113" s="11"/>
      <c r="AH113" s="11"/>
      <c r="AI113" s="11"/>
      <c r="AJ113" s="11"/>
      <c r="AK113" s="11"/>
      <c r="AL113" s="11"/>
      <c r="AM113" s="11"/>
      <c r="AN113" s="11"/>
      <c r="AO113" s="11"/>
      <c r="AP113" s="14"/>
      <c r="AQ113" s="14"/>
      <c r="AR113" s="14"/>
      <c r="AS113" s="15"/>
      <c r="AT113" s="11"/>
      <c r="AU113" s="16"/>
      <c r="AV113" s="11"/>
      <c r="AW113" s="11"/>
      <c r="AX113" s="11"/>
      <c r="AY113" s="11"/>
      <c r="AZ113" s="11"/>
    </row>
    <row r="114" spans="23:52" ht="54.75" x14ac:dyDescent="0.85">
      <c r="W114" s="10"/>
      <c r="X114" s="11"/>
      <c r="Y114" s="11"/>
      <c r="Z114" s="11"/>
      <c r="AA114" s="11"/>
      <c r="AB114" s="11"/>
      <c r="AC114" s="11"/>
      <c r="AD114" s="12"/>
      <c r="AE114" s="13"/>
      <c r="AG114" s="11"/>
      <c r="AH114" s="11"/>
      <c r="AI114" s="11"/>
      <c r="AJ114" s="11"/>
      <c r="AK114" s="11"/>
      <c r="AL114" s="11"/>
      <c r="AM114" s="11"/>
      <c r="AN114" s="11"/>
      <c r="AO114" s="11"/>
      <c r="AP114" s="14"/>
      <c r="AQ114" s="14"/>
      <c r="AR114" s="14"/>
      <c r="AS114" s="15"/>
      <c r="AT114" s="11"/>
      <c r="AU114" s="16"/>
      <c r="AV114" s="11"/>
      <c r="AW114" s="11"/>
      <c r="AX114" s="11"/>
      <c r="AY114" s="11"/>
      <c r="AZ114" s="11"/>
    </row>
    <row r="115" spans="23:52" ht="54.75" x14ac:dyDescent="0.85">
      <c r="W115" s="10"/>
      <c r="X115" s="11"/>
      <c r="Y115" s="11"/>
      <c r="Z115" s="11"/>
      <c r="AA115" s="11"/>
      <c r="AB115" s="11"/>
      <c r="AC115" s="11"/>
      <c r="AD115" s="12"/>
      <c r="AE115" s="13"/>
      <c r="AG115" s="11"/>
      <c r="AH115" s="11"/>
      <c r="AI115" s="11"/>
      <c r="AJ115" s="11"/>
      <c r="AK115" s="11"/>
      <c r="AL115" s="11"/>
      <c r="AM115" s="11"/>
      <c r="AN115" s="11"/>
      <c r="AO115" s="11"/>
      <c r="AP115" s="14"/>
      <c r="AQ115" s="14"/>
      <c r="AR115" s="14"/>
      <c r="AS115" s="15"/>
      <c r="AT115" s="11"/>
      <c r="AU115" s="16"/>
      <c r="AV115" s="11"/>
      <c r="AW115" s="11"/>
      <c r="AX115" s="11"/>
      <c r="AY115" s="11"/>
      <c r="AZ115" s="11"/>
    </row>
    <row r="116" spans="23:52" ht="54.75" x14ac:dyDescent="0.85">
      <c r="W116" s="10"/>
      <c r="X116" s="11"/>
      <c r="Y116" s="11"/>
      <c r="Z116" s="11"/>
      <c r="AA116" s="11"/>
      <c r="AB116" s="11"/>
      <c r="AC116" s="11"/>
      <c r="AD116" s="12"/>
      <c r="AE116" s="13"/>
      <c r="AG116" s="11"/>
      <c r="AH116" s="11"/>
      <c r="AI116" s="11"/>
      <c r="AJ116" s="11"/>
      <c r="AK116" s="11"/>
      <c r="AL116" s="11"/>
      <c r="AM116" s="11"/>
      <c r="AN116" s="11"/>
      <c r="AO116" s="11"/>
      <c r="AP116" s="14"/>
      <c r="AQ116" s="14"/>
      <c r="AR116" s="14"/>
      <c r="AS116" s="15"/>
      <c r="AT116" s="11"/>
      <c r="AU116" s="16"/>
      <c r="AV116" s="11"/>
      <c r="AW116" s="11"/>
      <c r="AX116" s="11"/>
      <c r="AY116" s="11"/>
      <c r="AZ116" s="11"/>
    </row>
    <row r="117" spans="23:52" ht="54.75" x14ac:dyDescent="0.85">
      <c r="W117" s="10"/>
      <c r="X117" s="11"/>
      <c r="Y117" s="11"/>
      <c r="Z117" s="11"/>
      <c r="AA117" s="11"/>
      <c r="AB117" s="11"/>
      <c r="AC117" s="11"/>
      <c r="AD117" s="12"/>
      <c r="AE117" s="13"/>
      <c r="AG117" s="11"/>
      <c r="AH117" s="11"/>
      <c r="AI117" s="11"/>
      <c r="AJ117" s="11"/>
      <c r="AK117" s="11"/>
      <c r="AL117" s="11"/>
      <c r="AM117" s="11"/>
      <c r="AN117" s="11"/>
      <c r="AO117" s="11"/>
      <c r="AP117" s="14"/>
      <c r="AQ117" s="14"/>
      <c r="AR117" s="14"/>
      <c r="AS117" s="15"/>
      <c r="AT117" s="11"/>
      <c r="AU117" s="16"/>
      <c r="AV117" s="11"/>
      <c r="AW117" s="11"/>
      <c r="AX117" s="11"/>
      <c r="AY117" s="11"/>
      <c r="AZ117" s="11"/>
    </row>
    <row r="118" spans="23:52" ht="54.75" x14ac:dyDescent="0.85">
      <c r="W118" s="10"/>
      <c r="X118" s="11"/>
      <c r="Y118" s="11"/>
      <c r="Z118" s="11"/>
      <c r="AA118" s="11"/>
      <c r="AB118" s="11"/>
      <c r="AC118" s="11"/>
      <c r="AD118" s="12"/>
      <c r="AE118" s="13"/>
      <c r="AG118" s="11"/>
      <c r="AH118" s="11"/>
      <c r="AI118" s="11"/>
      <c r="AJ118" s="11"/>
      <c r="AK118" s="11"/>
      <c r="AL118" s="11"/>
      <c r="AM118" s="11"/>
      <c r="AN118" s="11"/>
      <c r="AO118" s="11"/>
      <c r="AP118" s="14"/>
      <c r="AQ118" s="14"/>
      <c r="AR118" s="14"/>
      <c r="AS118" s="15"/>
      <c r="AT118" s="11"/>
      <c r="AU118" s="16"/>
      <c r="AV118" s="11"/>
      <c r="AW118" s="11"/>
      <c r="AX118" s="11"/>
      <c r="AY118" s="11"/>
      <c r="AZ118" s="11"/>
    </row>
    <row r="119" spans="23:52" ht="54.75" x14ac:dyDescent="0.85">
      <c r="W119" s="10"/>
      <c r="X119" s="11"/>
      <c r="Y119" s="11"/>
      <c r="Z119" s="11"/>
      <c r="AA119" s="11"/>
      <c r="AB119" s="11"/>
      <c r="AC119" s="11"/>
      <c r="AD119" s="12"/>
      <c r="AE119" s="13"/>
      <c r="AG119" s="11"/>
      <c r="AH119" s="11"/>
      <c r="AI119" s="11"/>
      <c r="AJ119" s="11"/>
      <c r="AK119" s="11"/>
      <c r="AL119" s="11"/>
      <c r="AM119" s="11"/>
      <c r="AN119" s="11"/>
      <c r="AO119" s="11"/>
      <c r="AP119" s="14"/>
      <c r="AQ119" s="14"/>
      <c r="AR119" s="14"/>
      <c r="AS119" s="15"/>
      <c r="AT119" s="11"/>
      <c r="AU119" s="16"/>
      <c r="AV119" s="11"/>
      <c r="AW119" s="11"/>
      <c r="AX119" s="11"/>
      <c r="AY119" s="11"/>
      <c r="AZ119" s="11"/>
    </row>
    <row r="120" spans="23:52" ht="54.75" x14ac:dyDescent="0.85">
      <c r="W120" s="10"/>
      <c r="X120" s="11"/>
      <c r="Y120" s="11"/>
      <c r="Z120" s="11"/>
      <c r="AA120" s="11"/>
      <c r="AB120" s="11"/>
      <c r="AC120" s="11"/>
      <c r="AD120" s="12"/>
      <c r="AE120" s="13"/>
      <c r="AG120" s="11"/>
      <c r="AH120" s="11"/>
      <c r="AI120" s="11"/>
      <c r="AJ120" s="11"/>
      <c r="AK120" s="11"/>
      <c r="AL120" s="11"/>
      <c r="AM120" s="11"/>
      <c r="AN120" s="11"/>
      <c r="AO120" s="11"/>
      <c r="AP120" s="14"/>
      <c r="AQ120" s="14"/>
      <c r="AR120" s="14"/>
      <c r="AS120" s="15"/>
      <c r="AT120" s="11"/>
      <c r="AU120" s="16"/>
      <c r="AV120" s="11"/>
      <c r="AW120" s="11"/>
      <c r="AX120" s="11"/>
      <c r="AY120" s="11"/>
      <c r="AZ120" s="11"/>
    </row>
    <row r="121" spans="23:52" ht="54.75" x14ac:dyDescent="0.85">
      <c r="W121" s="10"/>
      <c r="X121" s="11"/>
      <c r="Y121" s="11"/>
      <c r="Z121" s="11"/>
      <c r="AA121" s="11"/>
      <c r="AB121" s="11"/>
      <c r="AC121" s="11"/>
      <c r="AD121" s="12"/>
      <c r="AE121" s="13"/>
      <c r="AG121" s="11"/>
      <c r="AH121" s="11"/>
      <c r="AI121" s="11"/>
      <c r="AJ121" s="11"/>
      <c r="AK121" s="11"/>
      <c r="AL121" s="11"/>
      <c r="AM121" s="11"/>
      <c r="AN121" s="11"/>
      <c r="AO121" s="11"/>
      <c r="AP121" s="14"/>
      <c r="AQ121" s="14"/>
      <c r="AR121" s="14"/>
      <c r="AS121" s="15"/>
      <c r="AT121" s="11"/>
      <c r="AU121" s="16"/>
      <c r="AV121" s="11"/>
      <c r="AW121" s="11"/>
      <c r="AX121" s="11"/>
      <c r="AY121" s="11"/>
      <c r="AZ121" s="11"/>
    </row>
    <row r="122" spans="23:52" ht="54.75" x14ac:dyDescent="0.85">
      <c r="W122" s="10"/>
      <c r="X122" s="11"/>
      <c r="Y122" s="11"/>
      <c r="Z122" s="11"/>
      <c r="AA122" s="11"/>
      <c r="AB122" s="11"/>
      <c r="AC122" s="11"/>
      <c r="AD122" s="12"/>
      <c r="AE122" s="13"/>
      <c r="AG122" s="11"/>
      <c r="AH122" s="11"/>
      <c r="AI122" s="11"/>
      <c r="AJ122" s="11"/>
      <c r="AK122" s="11"/>
      <c r="AL122" s="11"/>
      <c r="AM122" s="11"/>
      <c r="AN122" s="11"/>
      <c r="AO122" s="11"/>
      <c r="AP122" s="14"/>
      <c r="AQ122" s="14"/>
      <c r="AR122" s="14"/>
      <c r="AS122" s="15"/>
      <c r="AT122" s="11"/>
      <c r="AU122" s="16"/>
      <c r="AV122" s="11"/>
      <c r="AW122" s="11"/>
      <c r="AX122" s="11"/>
      <c r="AY122" s="11"/>
      <c r="AZ122" s="11"/>
    </row>
    <row r="123" spans="23:52" ht="54.75" x14ac:dyDescent="0.85">
      <c r="W123" s="10"/>
      <c r="X123" s="11"/>
      <c r="Y123" s="11"/>
      <c r="Z123" s="11"/>
      <c r="AA123" s="11"/>
      <c r="AB123" s="11"/>
      <c r="AC123" s="11"/>
      <c r="AD123" s="12"/>
      <c r="AE123" s="13"/>
      <c r="AG123" s="11"/>
      <c r="AH123" s="11"/>
      <c r="AI123" s="11"/>
      <c r="AJ123" s="11"/>
      <c r="AK123" s="11"/>
      <c r="AL123" s="11"/>
      <c r="AM123" s="11"/>
      <c r="AN123" s="11"/>
      <c r="AO123" s="11"/>
      <c r="AP123" s="14"/>
      <c r="AQ123" s="14"/>
      <c r="AR123" s="14"/>
      <c r="AS123" s="15"/>
      <c r="AT123" s="11"/>
      <c r="AU123" s="16"/>
      <c r="AV123" s="11"/>
      <c r="AW123" s="11"/>
      <c r="AX123" s="11"/>
      <c r="AY123" s="11"/>
      <c r="AZ123" s="11"/>
    </row>
    <row r="124" spans="23:52" ht="54.75" x14ac:dyDescent="0.85">
      <c r="W124" s="10"/>
      <c r="X124" s="11"/>
      <c r="Y124" s="11"/>
      <c r="Z124" s="11"/>
      <c r="AA124" s="11"/>
      <c r="AB124" s="11"/>
      <c r="AC124" s="11"/>
      <c r="AD124" s="12"/>
      <c r="AE124" s="13"/>
      <c r="AG124" s="11"/>
      <c r="AH124" s="11"/>
      <c r="AI124" s="11"/>
      <c r="AJ124" s="11"/>
      <c r="AK124" s="11"/>
      <c r="AL124" s="11"/>
      <c r="AM124" s="11"/>
      <c r="AN124" s="11"/>
      <c r="AO124" s="11"/>
      <c r="AP124" s="14"/>
      <c r="AQ124" s="14"/>
      <c r="AR124" s="14"/>
      <c r="AS124" s="15"/>
      <c r="AT124" s="11"/>
      <c r="AU124" s="16"/>
      <c r="AV124" s="11"/>
      <c r="AW124" s="11"/>
      <c r="AX124" s="11"/>
      <c r="AY124" s="11"/>
      <c r="AZ124" s="11"/>
    </row>
    <row r="125" spans="23:52" ht="54.75" x14ac:dyDescent="0.85">
      <c r="W125" s="10"/>
      <c r="X125" s="11"/>
      <c r="Y125" s="11"/>
      <c r="Z125" s="11"/>
      <c r="AA125" s="11"/>
      <c r="AB125" s="11"/>
      <c r="AC125" s="11"/>
      <c r="AD125" s="12"/>
      <c r="AE125" s="13"/>
      <c r="AG125" s="11"/>
      <c r="AH125" s="11"/>
      <c r="AI125" s="11"/>
      <c r="AJ125" s="11"/>
      <c r="AK125" s="11"/>
      <c r="AL125" s="11"/>
      <c r="AM125" s="11"/>
      <c r="AN125" s="11"/>
      <c r="AO125" s="11"/>
      <c r="AP125" s="14"/>
      <c r="AQ125" s="14"/>
      <c r="AR125" s="14"/>
      <c r="AS125" s="15"/>
      <c r="AT125" s="11"/>
      <c r="AU125" s="16"/>
      <c r="AV125" s="11"/>
      <c r="AW125" s="11"/>
      <c r="AX125" s="11"/>
      <c r="AY125" s="11"/>
      <c r="AZ125" s="11"/>
    </row>
    <row r="126" spans="23:52" ht="54.75" x14ac:dyDescent="0.85">
      <c r="W126" s="10"/>
      <c r="X126" s="11"/>
      <c r="Y126" s="11"/>
      <c r="Z126" s="11"/>
      <c r="AA126" s="11"/>
      <c r="AB126" s="11"/>
      <c r="AC126" s="11"/>
      <c r="AD126" s="12"/>
      <c r="AE126" s="13"/>
      <c r="AG126" s="11"/>
      <c r="AH126" s="11"/>
      <c r="AI126" s="11"/>
      <c r="AJ126" s="11"/>
      <c r="AK126" s="11"/>
      <c r="AL126" s="11"/>
      <c r="AM126" s="11"/>
      <c r="AN126" s="11"/>
      <c r="AO126" s="11"/>
      <c r="AP126" s="14"/>
      <c r="AQ126" s="14"/>
      <c r="AR126" s="14"/>
      <c r="AS126" s="15"/>
      <c r="AT126" s="11"/>
      <c r="AU126" s="16"/>
      <c r="AV126" s="11"/>
      <c r="AW126" s="11"/>
      <c r="AX126" s="11"/>
      <c r="AY126" s="11"/>
      <c r="AZ126" s="11"/>
    </row>
    <row r="127" spans="23:52" ht="54.75" x14ac:dyDescent="0.85">
      <c r="W127" s="10"/>
      <c r="X127" s="11"/>
      <c r="Y127" s="11"/>
      <c r="Z127" s="11"/>
      <c r="AA127" s="11"/>
      <c r="AB127" s="11"/>
      <c r="AC127" s="11"/>
      <c r="AD127" s="12"/>
      <c r="AE127" s="13"/>
      <c r="AG127" s="11"/>
      <c r="AH127" s="11"/>
      <c r="AI127" s="11"/>
      <c r="AJ127" s="11"/>
      <c r="AK127" s="11"/>
      <c r="AL127" s="11"/>
      <c r="AM127" s="11"/>
      <c r="AN127" s="11"/>
      <c r="AO127" s="11"/>
      <c r="AP127" s="14"/>
      <c r="AQ127" s="14"/>
      <c r="AR127" s="14"/>
      <c r="AS127" s="15"/>
      <c r="AT127" s="11"/>
      <c r="AU127" s="16"/>
      <c r="AV127" s="11"/>
      <c r="AW127" s="11"/>
      <c r="AX127" s="11"/>
      <c r="AY127" s="11"/>
      <c r="AZ127" s="11"/>
    </row>
    <row r="128" spans="23:52" ht="54.75" x14ac:dyDescent="0.85">
      <c r="W128" s="10"/>
      <c r="X128" s="11"/>
      <c r="Y128" s="11"/>
      <c r="Z128" s="11"/>
      <c r="AA128" s="11"/>
      <c r="AB128" s="11"/>
      <c r="AC128" s="11"/>
      <c r="AD128" s="12"/>
      <c r="AE128" s="13"/>
      <c r="AG128" s="11"/>
      <c r="AH128" s="11"/>
      <c r="AI128" s="11"/>
      <c r="AJ128" s="11"/>
      <c r="AK128" s="11"/>
      <c r="AL128" s="11"/>
      <c r="AM128" s="11"/>
      <c r="AN128" s="11"/>
      <c r="AO128" s="11"/>
      <c r="AP128" s="14"/>
      <c r="AQ128" s="14"/>
      <c r="AR128" s="14"/>
      <c r="AS128" s="15"/>
      <c r="AT128" s="11"/>
      <c r="AU128" s="16"/>
      <c r="AV128" s="11"/>
      <c r="AW128" s="11"/>
      <c r="AX128" s="11"/>
      <c r="AY128" s="11"/>
      <c r="AZ128" s="11"/>
    </row>
    <row r="129" spans="23:52" ht="54.75" x14ac:dyDescent="0.85">
      <c r="W129" s="10"/>
      <c r="X129" s="11"/>
      <c r="Y129" s="11"/>
      <c r="Z129" s="11"/>
      <c r="AA129" s="11"/>
      <c r="AB129" s="11"/>
      <c r="AC129" s="11"/>
      <c r="AD129" s="12"/>
      <c r="AE129" s="13"/>
      <c r="AG129" s="11"/>
      <c r="AH129" s="11"/>
      <c r="AI129" s="11"/>
      <c r="AJ129" s="11"/>
      <c r="AK129" s="11"/>
      <c r="AL129" s="11"/>
      <c r="AM129" s="11"/>
      <c r="AN129" s="11"/>
      <c r="AO129" s="11"/>
      <c r="AP129" s="14"/>
      <c r="AQ129" s="14"/>
      <c r="AR129" s="14"/>
      <c r="AS129" s="15"/>
      <c r="AT129" s="11"/>
      <c r="AU129" s="16"/>
      <c r="AV129" s="11"/>
      <c r="AW129" s="11"/>
      <c r="AX129" s="11"/>
      <c r="AY129" s="11"/>
      <c r="AZ129" s="11"/>
    </row>
    <row r="130" spans="23:52" ht="54.75" x14ac:dyDescent="0.85">
      <c r="W130" s="10"/>
      <c r="X130" s="11"/>
      <c r="Y130" s="11"/>
      <c r="Z130" s="11"/>
      <c r="AA130" s="11"/>
      <c r="AB130" s="11"/>
      <c r="AC130" s="11"/>
      <c r="AD130" s="12"/>
      <c r="AE130" s="13"/>
      <c r="AG130" s="11"/>
      <c r="AH130" s="11"/>
      <c r="AI130" s="11"/>
      <c r="AJ130" s="11"/>
      <c r="AK130" s="11"/>
      <c r="AL130" s="11"/>
      <c r="AM130" s="11"/>
      <c r="AN130" s="11"/>
      <c r="AO130" s="11"/>
      <c r="AP130" s="14"/>
      <c r="AQ130" s="14"/>
      <c r="AR130" s="14"/>
      <c r="AS130" s="15"/>
      <c r="AT130" s="11"/>
      <c r="AU130" s="16"/>
      <c r="AV130" s="11"/>
      <c r="AW130" s="11"/>
      <c r="AX130" s="11"/>
      <c r="AY130" s="11"/>
      <c r="AZ130" s="11"/>
    </row>
    <row r="131" spans="23:52" ht="54.75" x14ac:dyDescent="0.85">
      <c r="W131" s="10"/>
      <c r="X131" s="11"/>
      <c r="Y131" s="11"/>
      <c r="Z131" s="11"/>
      <c r="AA131" s="11"/>
      <c r="AB131" s="11"/>
      <c r="AC131" s="11"/>
      <c r="AD131" s="12"/>
      <c r="AE131" s="13"/>
      <c r="AG131" s="11"/>
      <c r="AH131" s="11"/>
      <c r="AI131" s="11"/>
      <c r="AJ131" s="11"/>
      <c r="AK131" s="11"/>
      <c r="AL131" s="11"/>
      <c r="AM131" s="11"/>
      <c r="AN131" s="11"/>
      <c r="AO131" s="11"/>
      <c r="AP131" s="14"/>
      <c r="AQ131" s="14"/>
      <c r="AR131" s="14"/>
      <c r="AS131" s="15"/>
      <c r="AT131" s="11"/>
      <c r="AU131" s="16"/>
      <c r="AV131" s="11"/>
      <c r="AW131" s="11"/>
      <c r="AX131" s="11"/>
      <c r="AY131" s="11"/>
      <c r="AZ131" s="11"/>
    </row>
    <row r="132" spans="23:52" ht="54.75" x14ac:dyDescent="0.85">
      <c r="W132" s="10"/>
      <c r="X132" s="11"/>
      <c r="Y132" s="11"/>
      <c r="Z132" s="11"/>
      <c r="AA132" s="11"/>
      <c r="AB132" s="11"/>
      <c r="AC132" s="11"/>
      <c r="AD132" s="12"/>
      <c r="AE132" s="13"/>
      <c r="AG132" s="11"/>
      <c r="AH132" s="11"/>
      <c r="AI132" s="11"/>
      <c r="AJ132" s="11"/>
      <c r="AK132" s="11"/>
      <c r="AL132" s="11"/>
      <c r="AM132" s="11"/>
      <c r="AN132" s="11"/>
      <c r="AO132" s="11"/>
      <c r="AP132" s="14"/>
      <c r="AQ132" s="14"/>
      <c r="AR132" s="14"/>
      <c r="AS132" s="15"/>
      <c r="AT132" s="11"/>
      <c r="AU132" s="16"/>
      <c r="AV132" s="11"/>
      <c r="AW132" s="11"/>
      <c r="AX132" s="11"/>
      <c r="AY132" s="11"/>
      <c r="AZ132" s="11"/>
    </row>
    <row r="133" spans="23:52" ht="54.75" x14ac:dyDescent="0.85">
      <c r="W133" s="10"/>
      <c r="X133" s="11"/>
      <c r="Y133" s="11"/>
      <c r="Z133" s="11"/>
      <c r="AA133" s="11"/>
      <c r="AB133" s="11"/>
      <c r="AC133" s="11"/>
      <c r="AD133" s="12"/>
      <c r="AE133" s="13"/>
      <c r="AG133" s="11"/>
      <c r="AH133" s="11"/>
      <c r="AI133" s="11"/>
      <c r="AJ133" s="11"/>
      <c r="AK133" s="11"/>
      <c r="AL133" s="11"/>
      <c r="AM133" s="11"/>
      <c r="AN133" s="11"/>
      <c r="AO133" s="11"/>
      <c r="AP133" s="14"/>
      <c r="AQ133" s="14"/>
      <c r="AR133" s="14"/>
      <c r="AS133" s="15"/>
      <c r="AT133" s="11"/>
      <c r="AU133" s="16"/>
      <c r="AV133" s="11"/>
      <c r="AW133" s="11"/>
      <c r="AX133" s="11"/>
      <c r="AY133" s="11"/>
      <c r="AZ133" s="11"/>
    </row>
    <row r="134" spans="23:52" ht="54.75" x14ac:dyDescent="0.85">
      <c r="W134" s="10"/>
      <c r="X134" s="11"/>
      <c r="Y134" s="11"/>
      <c r="Z134" s="11"/>
      <c r="AA134" s="11"/>
      <c r="AB134" s="11"/>
      <c r="AC134" s="11"/>
      <c r="AD134" s="12"/>
      <c r="AE134" s="13"/>
      <c r="AG134" s="11"/>
      <c r="AH134" s="11"/>
      <c r="AI134" s="11"/>
      <c r="AJ134" s="11"/>
      <c r="AK134" s="11"/>
      <c r="AL134" s="11"/>
      <c r="AM134" s="11"/>
      <c r="AN134" s="11"/>
      <c r="AO134" s="11"/>
      <c r="AP134" s="14"/>
      <c r="AQ134" s="14"/>
      <c r="AR134" s="14"/>
      <c r="AS134" s="15"/>
      <c r="AT134" s="11"/>
      <c r="AU134" s="16"/>
      <c r="AV134" s="11"/>
      <c r="AW134" s="11"/>
      <c r="AX134" s="11"/>
      <c r="AY134" s="11"/>
      <c r="AZ134" s="11"/>
    </row>
    <row r="135" spans="23:52" ht="54.75" x14ac:dyDescent="0.85">
      <c r="W135" s="10"/>
      <c r="X135" s="11"/>
      <c r="Y135" s="11"/>
      <c r="Z135" s="11"/>
      <c r="AA135" s="11"/>
      <c r="AB135" s="11"/>
      <c r="AC135" s="11"/>
      <c r="AD135" s="12"/>
      <c r="AE135" s="13"/>
      <c r="AG135" s="11"/>
      <c r="AH135" s="11"/>
      <c r="AI135" s="11"/>
      <c r="AJ135" s="11"/>
      <c r="AK135" s="11"/>
      <c r="AL135" s="11"/>
      <c r="AM135" s="11"/>
      <c r="AN135" s="11"/>
      <c r="AO135" s="11"/>
      <c r="AP135" s="14"/>
      <c r="AQ135" s="14"/>
      <c r="AR135" s="14"/>
      <c r="AS135" s="15"/>
      <c r="AT135" s="11"/>
      <c r="AU135" s="16"/>
      <c r="AV135" s="11"/>
      <c r="AW135" s="11"/>
      <c r="AX135" s="11"/>
      <c r="AY135" s="11"/>
      <c r="AZ135" s="11"/>
    </row>
    <row r="136" spans="23:52" ht="54.75" x14ac:dyDescent="0.85">
      <c r="W136" s="10"/>
      <c r="X136" s="11"/>
      <c r="Y136" s="11"/>
      <c r="Z136" s="11"/>
      <c r="AA136" s="11"/>
      <c r="AB136" s="11"/>
      <c r="AC136" s="11"/>
      <c r="AD136" s="12"/>
      <c r="AE136" s="13"/>
      <c r="AG136" s="11"/>
      <c r="AH136" s="11"/>
      <c r="AI136" s="11"/>
      <c r="AJ136" s="11"/>
      <c r="AK136" s="11"/>
      <c r="AL136" s="11"/>
      <c r="AM136" s="11"/>
      <c r="AN136" s="11"/>
      <c r="AO136" s="11"/>
      <c r="AP136" s="14"/>
      <c r="AQ136" s="14"/>
      <c r="AR136" s="14"/>
      <c r="AS136" s="15"/>
      <c r="AT136" s="11"/>
      <c r="AU136" s="16"/>
      <c r="AV136" s="11"/>
      <c r="AW136" s="11"/>
      <c r="AX136" s="11"/>
      <c r="AY136" s="11"/>
      <c r="AZ136" s="11"/>
    </row>
    <row r="137" spans="23:52" ht="54.75" x14ac:dyDescent="0.85">
      <c r="W137" s="10"/>
      <c r="X137" s="11"/>
      <c r="Y137" s="11"/>
      <c r="Z137" s="11"/>
      <c r="AA137" s="11"/>
      <c r="AB137" s="11"/>
      <c r="AC137" s="11"/>
      <c r="AD137" s="12"/>
      <c r="AE137" s="13"/>
      <c r="AG137" s="11"/>
      <c r="AH137" s="11"/>
      <c r="AI137" s="11"/>
      <c r="AJ137" s="11"/>
      <c r="AK137" s="11"/>
      <c r="AL137" s="11"/>
      <c r="AM137" s="11"/>
      <c r="AN137" s="11"/>
      <c r="AO137" s="11"/>
      <c r="AP137" s="14"/>
      <c r="AQ137" s="14"/>
      <c r="AR137" s="14"/>
      <c r="AS137" s="15"/>
      <c r="AT137" s="11"/>
      <c r="AU137" s="16"/>
      <c r="AV137" s="11"/>
      <c r="AW137" s="11"/>
      <c r="AX137" s="11"/>
      <c r="AY137" s="11"/>
      <c r="AZ137" s="11"/>
    </row>
    <row r="138" spans="23:52" ht="54.75" x14ac:dyDescent="0.85">
      <c r="W138" s="10"/>
      <c r="X138" s="11"/>
      <c r="Y138" s="11"/>
      <c r="Z138" s="11"/>
      <c r="AA138" s="11"/>
      <c r="AB138" s="11"/>
      <c r="AC138" s="11"/>
      <c r="AD138" s="12"/>
      <c r="AE138" s="13"/>
      <c r="AG138" s="11"/>
      <c r="AH138" s="11"/>
      <c r="AI138" s="11"/>
      <c r="AJ138" s="11"/>
      <c r="AK138" s="11"/>
      <c r="AL138" s="11"/>
      <c r="AM138" s="11"/>
      <c r="AN138" s="11"/>
      <c r="AO138" s="11"/>
      <c r="AP138" s="14"/>
      <c r="AQ138" s="14"/>
      <c r="AR138" s="14"/>
      <c r="AS138" s="15"/>
      <c r="AT138" s="11"/>
      <c r="AU138" s="16"/>
      <c r="AV138" s="11"/>
      <c r="AW138" s="11"/>
      <c r="AX138" s="11"/>
      <c r="AY138" s="11"/>
      <c r="AZ138" s="11"/>
    </row>
    <row r="139" spans="23:52" ht="54.75" x14ac:dyDescent="0.85">
      <c r="W139" s="10"/>
      <c r="X139" s="11"/>
      <c r="Y139" s="11"/>
      <c r="Z139" s="11"/>
      <c r="AA139" s="11"/>
      <c r="AB139" s="11"/>
      <c r="AC139" s="11"/>
      <c r="AD139" s="12"/>
      <c r="AE139" s="13"/>
      <c r="AG139" s="11"/>
      <c r="AH139" s="11"/>
      <c r="AI139" s="11"/>
      <c r="AJ139" s="11"/>
      <c r="AK139" s="11"/>
      <c r="AL139" s="11"/>
      <c r="AM139" s="11"/>
      <c r="AN139" s="11"/>
      <c r="AO139" s="11"/>
      <c r="AP139" s="14"/>
      <c r="AQ139" s="14"/>
      <c r="AR139" s="14"/>
      <c r="AS139" s="15"/>
      <c r="AT139" s="11"/>
      <c r="AU139" s="16"/>
      <c r="AV139" s="11"/>
      <c r="AW139" s="11"/>
      <c r="AX139" s="11"/>
      <c r="AY139" s="11"/>
      <c r="AZ139" s="11"/>
    </row>
    <row r="140" spans="23:52" ht="54.75" x14ac:dyDescent="0.85">
      <c r="W140" s="10"/>
      <c r="X140" s="11"/>
      <c r="Y140" s="11"/>
      <c r="Z140" s="11"/>
      <c r="AA140" s="11"/>
      <c r="AB140" s="11"/>
      <c r="AC140" s="11"/>
      <c r="AD140" s="12"/>
      <c r="AE140" s="13"/>
      <c r="AG140" s="11"/>
      <c r="AH140" s="11"/>
      <c r="AI140" s="11"/>
      <c r="AJ140" s="11"/>
      <c r="AK140" s="11"/>
      <c r="AL140" s="11"/>
      <c r="AM140" s="11"/>
      <c r="AN140" s="11"/>
      <c r="AO140" s="11"/>
      <c r="AP140" s="14"/>
      <c r="AQ140" s="14"/>
      <c r="AR140" s="14"/>
      <c r="AS140" s="15"/>
      <c r="AT140" s="11"/>
      <c r="AU140" s="16"/>
      <c r="AV140" s="11"/>
      <c r="AW140" s="11"/>
      <c r="AX140" s="11"/>
      <c r="AY140" s="11"/>
      <c r="AZ140" s="11"/>
    </row>
    <row r="156" spans="40:40" ht="32.25" x14ac:dyDescent="0.5">
      <c r="AN156" s="19" t="s">
        <v>13</v>
      </c>
    </row>
    <row r="157" spans="40:40" ht="32.25" x14ac:dyDescent="0.5">
      <c r="AN157" s="19" t="s">
        <v>14</v>
      </c>
    </row>
    <row r="164" spans="95:95" ht="90" x14ac:dyDescent="0.25">
      <c r="CQ164" s="20" t="s">
        <v>15</v>
      </c>
    </row>
    <row r="182" spans="23:52" ht="63.75" x14ac:dyDescent="1">
      <c r="W182" s="21" t="s">
        <v>16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23:52" ht="34.5" x14ac:dyDescent="0.55000000000000004"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</row>
    <row r="184" spans="23:52" ht="57.75" thickBot="1" x14ac:dyDescent="0.95">
      <c r="W184" s="23"/>
      <c r="X184" s="24"/>
      <c r="Y184" s="24"/>
      <c r="Z184" s="24"/>
      <c r="AA184" s="24"/>
      <c r="AB184" s="24"/>
      <c r="AC184" s="24"/>
      <c r="AD184" s="25"/>
      <c r="AE184" s="26" t="s">
        <v>17</v>
      </c>
      <c r="AG184" s="11"/>
      <c r="AH184" s="11"/>
      <c r="AI184" s="11"/>
      <c r="AJ184" s="11"/>
      <c r="AK184" s="11"/>
      <c r="AL184" s="11"/>
      <c r="AM184" s="11"/>
      <c r="AN184" s="11"/>
      <c r="AO184" s="11"/>
      <c r="AP184" s="27" t="s">
        <v>18</v>
      </c>
      <c r="AQ184" s="27"/>
      <c r="AR184" s="27"/>
      <c r="AS184" s="28"/>
      <c r="AT184" s="24"/>
      <c r="AU184" s="24"/>
      <c r="AV184" s="24"/>
      <c r="AW184" s="24"/>
      <c r="AX184" s="24"/>
      <c r="AY184" s="24"/>
      <c r="AZ184" s="24"/>
    </row>
    <row r="185" spans="23:52" ht="56.25" thickTop="1" thickBot="1" x14ac:dyDescent="0.9">
      <c r="W185" s="29"/>
      <c r="X185" s="30"/>
      <c r="Y185" s="30"/>
      <c r="Z185" s="30"/>
      <c r="AA185" s="30"/>
      <c r="AB185" s="30"/>
      <c r="AC185" s="30"/>
      <c r="AD185" s="31"/>
      <c r="AE185" s="32" t="s">
        <v>19</v>
      </c>
      <c r="AG185" s="11"/>
      <c r="AH185" s="11"/>
      <c r="AI185" s="11"/>
      <c r="AJ185" s="11"/>
      <c r="AK185" s="11"/>
      <c r="AL185" s="11"/>
      <c r="AM185" s="11"/>
      <c r="AN185" s="11"/>
      <c r="AO185" s="11"/>
      <c r="AP185" s="33" t="s">
        <v>20</v>
      </c>
      <c r="AQ185" s="33"/>
      <c r="AR185" s="33"/>
      <c r="AS185" s="34"/>
      <c r="AT185" s="30"/>
      <c r="AU185" s="30"/>
      <c r="AV185" s="30"/>
      <c r="AW185" s="30"/>
      <c r="AX185" s="30"/>
      <c r="AY185" s="30"/>
      <c r="AZ185" s="30"/>
    </row>
    <row r="186" spans="23:52" ht="56.25" thickTop="1" thickBot="1" x14ac:dyDescent="0.9">
      <c r="W186" s="29"/>
      <c r="X186" s="30"/>
      <c r="Y186" s="30"/>
      <c r="Z186" s="30"/>
      <c r="AA186" s="30"/>
      <c r="AB186" s="30"/>
      <c r="AC186" s="30"/>
      <c r="AD186" s="31"/>
      <c r="AE186" s="32" t="s">
        <v>21</v>
      </c>
      <c r="AG186" s="11"/>
      <c r="AH186" s="11"/>
      <c r="AI186" s="11"/>
      <c r="AJ186" s="11"/>
      <c r="AK186" s="11"/>
      <c r="AL186" s="11"/>
      <c r="AM186" s="11"/>
      <c r="AN186" s="11"/>
      <c r="AO186" s="11"/>
      <c r="AP186" s="33" t="s">
        <v>22</v>
      </c>
      <c r="AQ186" s="33"/>
      <c r="AR186" s="33"/>
      <c r="AS186" s="34"/>
      <c r="AT186" s="30"/>
      <c r="AU186" s="30"/>
      <c r="AV186" s="30"/>
      <c r="AW186" s="30"/>
      <c r="AX186" s="30"/>
      <c r="AY186" s="30"/>
      <c r="AZ186" s="30"/>
    </row>
    <row r="187" spans="23:52" ht="56.25" thickTop="1" thickBot="1" x14ac:dyDescent="0.9">
      <c r="W187" s="29"/>
      <c r="X187" s="30"/>
      <c r="Y187" s="30"/>
      <c r="Z187" s="30"/>
      <c r="AA187" s="30"/>
      <c r="AB187" s="30"/>
      <c r="AC187" s="30"/>
      <c r="AD187" s="31"/>
      <c r="AE187" s="32" t="s">
        <v>23</v>
      </c>
      <c r="AG187" s="11"/>
      <c r="AH187" s="11"/>
      <c r="AI187" s="11"/>
      <c r="AJ187" s="11"/>
      <c r="AK187" s="11"/>
      <c r="AL187" s="11"/>
      <c r="AM187" s="11"/>
      <c r="AN187" s="11"/>
      <c r="AO187" s="11"/>
      <c r="AP187" s="33" t="s">
        <v>24</v>
      </c>
      <c r="AQ187" s="33"/>
      <c r="AR187" s="33"/>
      <c r="AS187" s="34"/>
      <c r="AT187" s="30"/>
      <c r="AU187" s="30"/>
      <c r="AV187" s="30"/>
      <c r="AW187" s="30"/>
      <c r="AX187" s="30"/>
      <c r="AY187" s="30"/>
      <c r="AZ187" s="30"/>
    </row>
    <row r="188" spans="23:52" ht="56.25" thickTop="1" thickBot="1" x14ac:dyDescent="0.9">
      <c r="W188" s="29"/>
      <c r="X188" s="30"/>
      <c r="Y188" s="30"/>
      <c r="Z188" s="30"/>
      <c r="AA188" s="30"/>
      <c r="AB188" s="30"/>
      <c r="AC188" s="30"/>
      <c r="AD188" s="31"/>
      <c r="AE188" s="32" t="s">
        <v>25</v>
      </c>
      <c r="AG188" s="11"/>
      <c r="AH188" s="11"/>
      <c r="AI188" s="11"/>
      <c r="AJ188" s="11"/>
      <c r="AK188" s="11"/>
      <c r="AL188" s="11"/>
      <c r="AM188" s="11"/>
      <c r="AN188" s="11"/>
      <c r="AO188" s="11"/>
      <c r="AP188" s="33" t="s">
        <v>26</v>
      </c>
      <c r="AQ188" s="33"/>
      <c r="AR188" s="33"/>
      <c r="AS188" s="34"/>
      <c r="AT188" s="30"/>
      <c r="AU188" s="35" t="s">
        <v>27</v>
      </c>
      <c r="AV188" s="30"/>
      <c r="AW188" s="30"/>
      <c r="AX188" s="30"/>
      <c r="AY188" s="30"/>
      <c r="AZ188" s="30"/>
    </row>
    <row r="189" spans="23:52" ht="35.25" thickTop="1" x14ac:dyDescent="0.55000000000000004"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</row>
    <row r="190" spans="23:52" ht="34.5" x14ac:dyDescent="0.55000000000000004"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</row>
    <row r="212" spans="23:68" s="36" customFormat="1" x14ac:dyDescent="0.25">
      <c r="W212"/>
      <c r="X212"/>
      <c r="Y212"/>
      <c r="Z212"/>
      <c r="AA212"/>
      <c r="AB212"/>
      <c r="AC212"/>
      <c r="AD212"/>
    </row>
    <row r="213" spans="23:68" s="36" customFormat="1" x14ac:dyDescent="0.25">
      <c r="X213"/>
      <c r="Y213"/>
      <c r="Z213"/>
      <c r="AA213"/>
      <c r="AB213"/>
      <c r="AC213"/>
      <c r="AD213"/>
    </row>
    <row r="214" spans="23:68" s="36" customFormat="1" x14ac:dyDescent="0.25">
      <c r="X214"/>
      <c r="Y214"/>
      <c r="Z214"/>
      <c r="AA214"/>
      <c r="AB214"/>
      <c r="AC214"/>
      <c r="AD214"/>
    </row>
    <row r="215" spans="23:68" s="36" customFormat="1" x14ac:dyDescent="0.25">
      <c r="X215"/>
      <c r="Y215"/>
      <c r="Z215"/>
      <c r="AA215"/>
      <c r="AB215"/>
      <c r="AC215"/>
      <c r="AD215"/>
    </row>
    <row r="216" spans="23:68" s="36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36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5.25" thickBot="1" x14ac:dyDescent="0.6">
      <c r="AH219" s="37"/>
      <c r="AI219" s="38"/>
      <c r="AJ219" s="38"/>
      <c r="AK219" s="38"/>
      <c r="AL219" s="38"/>
      <c r="AM219" s="38"/>
      <c r="AN219" s="38"/>
      <c r="AO219" s="39"/>
    </row>
    <row r="226" spans="14:89" x14ac:dyDescent="0.25">
      <c r="N226" t="s">
        <v>28</v>
      </c>
      <c r="CJ226" t="s">
        <v>28</v>
      </c>
      <c r="CK226" s="40">
        <f>COUNTIFS(U1:U35,#REF!)</f>
        <v>0</v>
      </c>
    </row>
  </sheetData>
  <mergeCells count="2">
    <mergeCell ref="AL34:BO50"/>
    <mergeCell ref="T110:BN11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C6894-A179-4AC1-B4D1-139304779E4B}">
  <sheetPr>
    <tabColor rgb="FFFFFF00"/>
  </sheetPr>
  <dimension ref="A1:AF44"/>
  <sheetViews>
    <sheetView zoomScale="85" zoomScaleNormal="85" workbookViewId="0">
      <selection activeCell="V39" sqref="V39"/>
    </sheetView>
  </sheetViews>
  <sheetFormatPr defaultRowHeight="15" x14ac:dyDescent="0.25"/>
  <cols>
    <col min="1" max="1" width="6.875" customWidth="1"/>
    <col min="2" max="2" width="4.25" customWidth="1"/>
    <col min="3" max="4" width="3" customWidth="1"/>
    <col min="20" max="21" width="3" customWidth="1"/>
    <col min="22" max="22" width="4.25" customWidth="1"/>
    <col min="23" max="23" width="6.875" customWidth="1"/>
    <col min="28" max="28" width="35.625" bestFit="1" customWidth="1"/>
    <col min="32" max="32" width="2.875" customWidth="1"/>
  </cols>
  <sheetData>
    <row r="1" spans="1:32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1:32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</row>
    <row r="3" spans="1:32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</row>
    <row r="4" spans="1:32" x14ac:dyDescent="0.25">
      <c r="A4" s="44"/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4"/>
      <c r="W4" s="44"/>
    </row>
    <row r="5" spans="1:32" x14ac:dyDescent="0.25">
      <c r="A5" s="44"/>
      <c r="B5" s="44"/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5"/>
      <c r="V5" s="44"/>
      <c r="W5" s="44"/>
    </row>
    <row r="6" spans="1:32" ht="15" customHeight="1" x14ac:dyDescent="0.25">
      <c r="A6" s="44"/>
      <c r="B6" s="44"/>
      <c r="C6" s="45"/>
      <c r="D6" s="46"/>
      <c r="E6" s="93" t="s">
        <v>33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71"/>
      <c r="Q6" s="71"/>
      <c r="R6" s="71"/>
      <c r="S6" s="71"/>
      <c r="T6" s="46"/>
      <c r="U6" s="45"/>
      <c r="V6" s="44"/>
      <c r="W6" s="44"/>
    </row>
    <row r="7" spans="1:32" ht="15" customHeight="1" x14ac:dyDescent="0.25">
      <c r="A7" s="44"/>
      <c r="B7" s="44"/>
      <c r="C7" s="45"/>
      <c r="D7" s="46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71"/>
      <c r="Q7" s="71"/>
      <c r="R7" s="71"/>
      <c r="S7" s="71"/>
      <c r="T7" s="46"/>
      <c r="U7" s="45"/>
      <c r="V7" s="44"/>
      <c r="W7" s="44"/>
    </row>
    <row r="8" spans="1:32" ht="15" customHeight="1" x14ac:dyDescent="0.25">
      <c r="A8" s="44"/>
      <c r="B8" s="44"/>
      <c r="C8" s="45"/>
      <c r="D8" s="46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71"/>
      <c r="Q8" s="71"/>
      <c r="R8" s="71"/>
      <c r="S8" s="71"/>
      <c r="T8" s="46"/>
      <c r="U8" s="45"/>
      <c r="V8" s="44"/>
      <c r="W8" s="44"/>
    </row>
    <row r="9" spans="1:32" ht="15" customHeight="1" x14ac:dyDescent="0.25">
      <c r="A9" s="44"/>
      <c r="B9" s="44"/>
      <c r="C9" s="45"/>
      <c r="D9" s="46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71"/>
      <c r="Q9" s="71"/>
      <c r="R9" s="71"/>
      <c r="S9" s="71"/>
      <c r="T9" s="46"/>
      <c r="U9" s="45"/>
      <c r="V9" s="44"/>
      <c r="W9" s="44"/>
    </row>
    <row r="10" spans="1:32" ht="15" customHeight="1" x14ac:dyDescent="0.25">
      <c r="A10" s="44"/>
      <c r="B10" s="44"/>
      <c r="C10" s="45"/>
      <c r="D10" s="46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71"/>
      <c r="Q10" s="71"/>
      <c r="R10" s="71"/>
      <c r="S10" s="71"/>
      <c r="T10" s="46"/>
      <c r="U10" s="45"/>
      <c r="V10" s="44"/>
      <c r="W10" s="44"/>
    </row>
    <row r="11" spans="1:32" ht="15" customHeight="1" x14ac:dyDescent="0.25">
      <c r="A11" s="44"/>
      <c r="B11" s="44"/>
      <c r="C11" s="45"/>
      <c r="D11" s="46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71"/>
      <c r="Q11" s="71"/>
      <c r="R11" s="71"/>
      <c r="S11" s="71"/>
      <c r="T11" s="46"/>
      <c r="U11" s="45"/>
      <c r="V11" s="44"/>
      <c r="W11" s="44"/>
    </row>
    <row r="12" spans="1:32" ht="15" customHeight="1" x14ac:dyDescent="0.25">
      <c r="A12" s="44"/>
      <c r="B12" s="44"/>
      <c r="C12" s="45"/>
      <c r="D12" s="46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71"/>
      <c r="Q12" s="71"/>
      <c r="R12" s="71"/>
      <c r="S12" s="71"/>
      <c r="T12" s="46"/>
      <c r="U12" s="45"/>
      <c r="V12" s="44"/>
      <c r="W12" s="44"/>
    </row>
    <row r="13" spans="1:32" ht="15" customHeight="1" x14ac:dyDescent="0.25">
      <c r="A13" s="44"/>
      <c r="B13" s="44"/>
      <c r="C13" s="45"/>
      <c r="D13" s="46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71"/>
      <c r="Q13" s="71"/>
      <c r="R13" s="71"/>
      <c r="S13" s="71"/>
      <c r="T13" s="46"/>
      <c r="U13" s="45"/>
      <c r="V13" s="44"/>
      <c r="W13" s="44"/>
    </row>
    <row r="14" spans="1:32" ht="15" customHeight="1" x14ac:dyDescent="0.25">
      <c r="A14" s="44"/>
      <c r="B14" s="44"/>
      <c r="C14" s="45"/>
      <c r="D14" s="46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71"/>
      <c r="Q14" s="71"/>
      <c r="R14" s="71"/>
      <c r="S14" s="71"/>
      <c r="T14" s="46"/>
      <c r="U14" s="45"/>
      <c r="V14" s="44"/>
      <c r="W14" s="44"/>
    </row>
    <row r="15" spans="1:32" ht="15" customHeight="1" x14ac:dyDescent="0.25">
      <c r="A15" s="44"/>
      <c r="B15" s="44"/>
      <c r="C15" s="45"/>
      <c r="D15" s="46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71"/>
      <c r="Q15" s="71"/>
      <c r="R15" s="71"/>
      <c r="S15" s="71"/>
      <c r="T15" s="46"/>
      <c r="U15" s="45"/>
      <c r="V15" s="44"/>
      <c r="W15" s="44"/>
    </row>
    <row r="16" spans="1:32" ht="15" customHeight="1" x14ac:dyDescent="0.25">
      <c r="A16" s="44"/>
      <c r="B16" s="44"/>
      <c r="C16" s="45"/>
      <c r="D16" s="46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71"/>
      <c r="Q16" s="71"/>
      <c r="R16" s="71"/>
      <c r="S16" s="71"/>
      <c r="T16" s="46"/>
      <c r="U16" s="45"/>
      <c r="V16" s="44"/>
      <c r="W16" s="44"/>
      <c r="AE16" s="1" t="s">
        <v>34</v>
      </c>
      <c r="AF16" s="1">
        <v>1</v>
      </c>
    </row>
    <row r="17" spans="1:32" ht="15" customHeight="1" x14ac:dyDescent="0.25">
      <c r="A17" s="44"/>
      <c r="B17" s="44"/>
      <c r="C17" s="45"/>
      <c r="D17" s="46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71"/>
      <c r="Q17" s="71"/>
      <c r="R17" s="71"/>
      <c r="S17" s="71"/>
      <c r="T17" s="46"/>
      <c r="U17" s="45"/>
      <c r="V17" s="44"/>
      <c r="W17" s="44"/>
      <c r="AE17" s="1" t="s">
        <v>35</v>
      </c>
      <c r="AF17" s="1">
        <v>1</v>
      </c>
    </row>
    <row r="18" spans="1:32" ht="15" customHeight="1" x14ac:dyDescent="0.25">
      <c r="A18" s="44"/>
      <c r="B18" s="44"/>
      <c r="C18" s="45"/>
      <c r="D18" s="46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71"/>
      <c r="Q18" s="71"/>
      <c r="R18" s="71"/>
      <c r="S18" s="71"/>
      <c r="T18" s="46"/>
      <c r="U18" s="45"/>
      <c r="V18" s="44"/>
      <c r="W18" s="44"/>
      <c r="AE18" s="1" t="s">
        <v>34</v>
      </c>
      <c r="AF18" s="1">
        <v>2</v>
      </c>
    </row>
    <row r="19" spans="1:32" ht="15" customHeight="1" x14ac:dyDescent="0.25">
      <c r="A19" s="44"/>
      <c r="B19" s="44"/>
      <c r="C19" s="45"/>
      <c r="D19" s="46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71"/>
      <c r="Q19" s="71"/>
      <c r="R19" s="71"/>
      <c r="S19" s="71"/>
      <c r="T19" s="46"/>
      <c r="U19" s="45"/>
      <c r="V19" s="44"/>
      <c r="W19" s="44"/>
      <c r="AE19" s="1" t="s">
        <v>36</v>
      </c>
      <c r="AF19" s="1">
        <v>1</v>
      </c>
    </row>
    <row r="20" spans="1:32" ht="15" customHeight="1" x14ac:dyDescent="0.25">
      <c r="A20" s="44"/>
      <c r="B20" s="44"/>
      <c r="C20" s="45"/>
      <c r="D20" s="46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71"/>
      <c r="Q20" s="71"/>
      <c r="R20" s="71"/>
      <c r="S20" s="71"/>
      <c r="T20" s="46"/>
      <c r="U20" s="45"/>
      <c r="V20" s="44"/>
      <c r="W20" s="44"/>
      <c r="AE20" s="1" t="s">
        <v>36</v>
      </c>
      <c r="AF20" s="1">
        <v>2</v>
      </c>
    </row>
    <row r="21" spans="1:32" ht="15" customHeight="1" x14ac:dyDescent="0.25">
      <c r="A21" s="44"/>
      <c r="B21" s="44"/>
      <c r="C21" s="45"/>
      <c r="D21" s="46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71"/>
      <c r="Q21" s="71"/>
      <c r="R21" s="71"/>
      <c r="S21" s="71"/>
      <c r="T21" s="46"/>
      <c r="U21" s="45"/>
      <c r="V21" s="44"/>
      <c r="W21" s="44"/>
      <c r="AE21" s="1" t="s">
        <v>34</v>
      </c>
      <c r="AF21" s="1">
        <v>3</v>
      </c>
    </row>
    <row r="22" spans="1:32" ht="15" customHeight="1" x14ac:dyDescent="0.25">
      <c r="A22" s="44"/>
      <c r="B22" s="44"/>
      <c r="C22" s="45"/>
      <c r="D22" s="46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71"/>
      <c r="Q22" s="71"/>
      <c r="R22" s="71"/>
      <c r="S22" s="71"/>
      <c r="T22" s="46"/>
      <c r="U22" s="45"/>
      <c r="V22" s="44"/>
      <c r="W22" s="44"/>
    </row>
    <row r="23" spans="1:32" ht="15" customHeight="1" x14ac:dyDescent="0.25">
      <c r="A23" s="44"/>
      <c r="B23" s="44"/>
      <c r="C23" s="45"/>
      <c r="D23" s="46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71"/>
      <c r="Q23" s="71"/>
      <c r="R23" s="71"/>
      <c r="S23" s="71"/>
      <c r="T23" s="46"/>
      <c r="U23" s="45"/>
      <c r="V23" s="44"/>
      <c r="W23" s="44"/>
    </row>
    <row r="24" spans="1:32" ht="15" customHeight="1" x14ac:dyDescent="0.25">
      <c r="A24" s="44"/>
      <c r="B24" s="44"/>
      <c r="C24" s="45"/>
      <c r="D24" s="46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71"/>
      <c r="Q24" s="71"/>
      <c r="R24" s="71"/>
      <c r="S24" s="71"/>
      <c r="T24" s="46"/>
      <c r="U24" s="45"/>
      <c r="V24" s="44"/>
      <c r="W24" s="44"/>
    </row>
    <row r="25" spans="1:32" ht="15" customHeight="1" x14ac:dyDescent="0.25">
      <c r="A25" s="44"/>
      <c r="B25" s="44"/>
      <c r="C25" s="45"/>
      <c r="D25" s="46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71"/>
      <c r="Q25" s="71"/>
      <c r="R25" s="71"/>
      <c r="S25" s="71"/>
      <c r="T25" s="46"/>
      <c r="U25" s="45"/>
      <c r="V25" s="44"/>
      <c r="W25" s="44"/>
    </row>
    <row r="26" spans="1:32" ht="15" customHeight="1" x14ac:dyDescent="0.25">
      <c r="A26" s="44"/>
      <c r="B26" s="44"/>
      <c r="C26" s="45"/>
      <c r="D26" s="46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71"/>
      <c r="Q26" s="71"/>
      <c r="R26" s="71"/>
      <c r="S26" s="71"/>
      <c r="T26" s="46"/>
      <c r="U26" s="45"/>
      <c r="V26" s="44"/>
      <c r="W26" s="44"/>
    </row>
    <row r="27" spans="1:32" ht="15" customHeight="1" x14ac:dyDescent="0.25">
      <c r="A27" s="44"/>
      <c r="B27" s="44"/>
      <c r="C27" s="45"/>
      <c r="D27" s="46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71"/>
      <c r="Q27" s="71"/>
      <c r="R27" s="71"/>
      <c r="S27" s="71"/>
      <c r="T27" s="46"/>
      <c r="U27" s="45"/>
      <c r="V27" s="44"/>
      <c r="W27" s="44"/>
    </row>
    <row r="28" spans="1:32" ht="15" customHeight="1" x14ac:dyDescent="0.25">
      <c r="A28" s="44"/>
      <c r="B28" s="44"/>
      <c r="C28" s="45"/>
      <c r="D28" s="46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71"/>
      <c r="Q28" s="71"/>
      <c r="R28" s="71"/>
      <c r="S28" s="71"/>
      <c r="T28" s="46"/>
      <c r="U28" s="45"/>
      <c r="V28" s="44"/>
      <c r="W28" s="44"/>
    </row>
    <row r="29" spans="1:32" ht="15" customHeight="1" x14ac:dyDescent="0.25">
      <c r="A29" s="44"/>
      <c r="B29" s="44"/>
      <c r="C29" s="45"/>
      <c r="D29" s="46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71"/>
      <c r="Q29" s="71"/>
      <c r="R29" s="71"/>
      <c r="S29" s="71"/>
      <c r="T29" s="46"/>
      <c r="U29" s="45"/>
      <c r="V29" s="44"/>
      <c r="W29" s="44"/>
    </row>
    <row r="30" spans="1:32" x14ac:dyDescent="0.25">
      <c r="A30" s="44"/>
      <c r="B30" s="44"/>
      <c r="C30" s="45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5"/>
      <c r="V30" s="44"/>
      <c r="W30" s="44"/>
    </row>
    <row r="31" spans="1:32" x14ac:dyDescent="0.25">
      <c r="A31" s="44"/>
      <c r="B31" s="44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4"/>
      <c r="W31" s="44"/>
    </row>
    <row r="32" spans="1:32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1:28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1:28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44" spans="1:28" ht="50.25" customHeight="1" x14ac:dyDescent="0.25">
      <c r="AB44" s="47" t="s">
        <v>37</v>
      </c>
    </row>
  </sheetData>
  <mergeCells count="1">
    <mergeCell ref="E6:O2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DA5EE-D0CF-47F8-9551-38DFB0C0DD65}">
  <sheetPr>
    <tabColor rgb="FF0000FF"/>
  </sheetPr>
  <dimension ref="B1:T28"/>
  <sheetViews>
    <sheetView tabSelected="1" zoomScaleNormal="100" workbookViewId="0"/>
  </sheetViews>
  <sheetFormatPr defaultRowHeight="15" x14ac:dyDescent="0.25"/>
  <cols>
    <col min="1" max="1" width="2.5" customWidth="1"/>
    <col min="6" max="6" width="2.25" customWidth="1"/>
    <col min="7" max="7" width="12.75" customWidth="1"/>
    <col min="8" max="8" width="11.25" customWidth="1"/>
    <col min="9" max="9" width="10.875" customWidth="1"/>
    <col min="12" max="12" width="12.25" customWidth="1"/>
    <col min="13" max="18" width="9" customWidth="1"/>
    <col min="19" max="19" width="2.875" customWidth="1"/>
    <col min="20" max="21" width="9" customWidth="1"/>
  </cols>
  <sheetData>
    <row r="1" spans="2:20" x14ac:dyDescent="0.25">
      <c r="O1" s="1" t="s">
        <v>5</v>
      </c>
    </row>
    <row r="2" spans="2:20" x14ac:dyDescent="0.25">
      <c r="G2" s="1" t="s">
        <v>5</v>
      </c>
      <c r="H2" s="1" t="s">
        <v>0</v>
      </c>
      <c r="L2" s="1" t="s">
        <v>5</v>
      </c>
      <c r="M2" s="1" t="s">
        <v>0</v>
      </c>
      <c r="O2" s="1" t="s">
        <v>2</v>
      </c>
    </row>
    <row r="4" spans="2:20" x14ac:dyDescent="0.25">
      <c r="B4" s="2" t="s">
        <v>0</v>
      </c>
      <c r="C4" s="2" t="s">
        <v>1</v>
      </c>
      <c r="D4" s="2" t="s">
        <v>2</v>
      </c>
      <c r="E4" s="2" t="s">
        <v>3</v>
      </c>
      <c r="G4" s="2" t="s">
        <v>8</v>
      </c>
      <c r="H4" s="2" t="s">
        <v>7</v>
      </c>
      <c r="I4" s="2" t="s">
        <v>9</v>
      </c>
      <c r="J4" s="2" t="s">
        <v>31</v>
      </c>
      <c r="L4" s="2" t="s">
        <v>8</v>
      </c>
      <c r="M4" s="2" t="s">
        <v>7</v>
      </c>
      <c r="N4" s="2" t="s">
        <v>9</v>
      </c>
      <c r="O4" s="2" t="s">
        <v>31</v>
      </c>
    </row>
    <row r="5" spans="2:20" x14ac:dyDescent="0.25">
      <c r="B5" s="1">
        <v>77</v>
      </c>
      <c r="C5" s="1">
        <v>46</v>
      </c>
      <c r="D5" s="1">
        <v>88</v>
      </c>
      <c r="E5" s="1">
        <v>45</v>
      </c>
      <c r="L5" cm="1">
        <f t="array" ref="L5:L16">_xlfn.CHOOSECOLS(B5:E16,_xlfn.XMATCH(H2,B4:E4))</f>
        <v>77</v>
      </c>
      <c r="M5" cm="1">
        <f t="array" ref="M5:M16">_xlfn.XLOOKUP(H2,B4:E4,B5:E16)</f>
        <v>77</v>
      </c>
      <c r="N5" cm="1">
        <f t="array" ref="N5:N16">INDEX(B5:E16,0,_xlfn.XMATCH(H2,B4:E4))</f>
        <v>77</v>
      </c>
      <c r="O5" cm="1">
        <f t="array" ref="O5:O16">_xlfn._xlws.FILTER(B5:E16,ISNUMBER(_xlfn.XMATCH(B4:E4,H2)))</f>
        <v>77</v>
      </c>
      <c r="Q5" t="str" cm="1">
        <f t="array" aca="1" ref="Q5:Q8" ca="1">ShowFormulas(L5:O5)</f>
        <v>L5: =CHOOSECOLS(B5:E16,XMATCH(H2,B4:E4))</v>
      </c>
    </row>
    <row r="6" spans="2:20" x14ac:dyDescent="0.25">
      <c r="B6" s="1">
        <v>67</v>
      </c>
      <c r="C6" s="1">
        <v>64</v>
      </c>
      <c r="D6" s="1">
        <v>93</v>
      </c>
      <c r="E6" s="1">
        <v>65</v>
      </c>
      <c r="L6">
        <v>67</v>
      </c>
      <c r="M6">
        <v>67</v>
      </c>
      <c r="N6">
        <v>67</v>
      </c>
      <c r="O6">
        <v>67</v>
      </c>
      <c r="Q6" t="str">
        <f ca="1"/>
        <v>M5: =XLOOKUP(H2,B4:E4,B5:E16)</v>
      </c>
    </row>
    <row r="7" spans="2:20" x14ac:dyDescent="0.25">
      <c r="B7" s="1">
        <v>20</v>
      </c>
      <c r="C7" s="1">
        <v>78</v>
      </c>
      <c r="D7" s="1">
        <v>56</v>
      </c>
      <c r="E7" s="1">
        <v>73</v>
      </c>
      <c r="L7">
        <v>20</v>
      </c>
      <c r="M7">
        <v>20</v>
      </c>
      <c r="N7">
        <v>20</v>
      </c>
      <c r="O7">
        <v>20</v>
      </c>
      <c r="Q7" t="str">
        <f ca="1"/>
        <v>N5: =INDEX(B5:E16,0,XMATCH(H2,B4:E4))</v>
      </c>
    </row>
    <row r="8" spans="2:20" x14ac:dyDescent="0.25">
      <c r="B8" s="1">
        <v>19</v>
      </c>
      <c r="C8" s="1">
        <v>86</v>
      </c>
      <c r="D8" s="1">
        <v>21</v>
      </c>
      <c r="E8" s="1">
        <v>55</v>
      </c>
      <c r="L8">
        <v>19</v>
      </c>
      <c r="M8">
        <v>19</v>
      </c>
      <c r="N8">
        <v>19</v>
      </c>
      <c r="O8">
        <v>19</v>
      </c>
      <c r="Q8" t="str">
        <f ca="1"/>
        <v>O5: =FILTER(B5:E16,ISNUMBER(XMATCH(B4:E4,H2)))</v>
      </c>
    </row>
    <row r="9" spans="2:20" x14ac:dyDescent="0.25">
      <c r="B9" s="1">
        <v>39</v>
      </c>
      <c r="C9" s="1">
        <v>23</v>
      </c>
      <c r="D9" s="1">
        <v>28</v>
      </c>
      <c r="E9" s="1">
        <v>33</v>
      </c>
      <c r="L9">
        <v>39</v>
      </c>
      <c r="M9">
        <v>39</v>
      </c>
      <c r="N9">
        <v>39</v>
      </c>
      <c r="O9">
        <v>39</v>
      </c>
    </row>
    <row r="10" spans="2:20" x14ac:dyDescent="0.25">
      <c r="B10" s="1">
        <v>89</v>
      </c>
      <c r="C10" s="1">
        <v>37</v>
      </c>
      <c r="D10" s="1">
        <v>91</v>
      </c>
      <c r="E10" s="1">
        <v>58</v>
      </c>
      <c r="L10">
        <v>89</v>
      </c>
      <c r="M10">
        <v>89</v>
      </c>
      <c r="N10">
        <v>89</v>
      </c>
      <c r="O10">
        <v>89</v>
      </c>
      <c r="Q10" s="41" t="s">
        <v>32</v>
      </c>
    </row>
    <row r="11" spans="2:20" x14ac:dyDescent="0.25">
      <c r="B11" s="1">
        <v>21</v>
      </c>
      <c r="C11" s="1">
        <v>82</v>
      </c>
      <c r="D11" s="1">
        <v>6</v>
      </c>
      <c r="E11" s="1">
        <v>93</v>
      </c>
      <c r="L11">
        <v>21</v>
      </c>
      <c r="M11">
        <v>21</v>
      </c>
      <c r="N11">
        <v>21</v>
      </c>
      <c r="O11">
        <v>21</v>
      </c>
    </row>
    <row r="12" spans="2:20" x14ac:dyDescent="0.25">
      <c r="B12" s="1">
        <v>76</v>
      </c>
      <c r="C12" s="1">
        <v>74</v>
      </c>
      <c r="D12" s="1">
        <v>47</v>
      </c>
      <c r="E12" s="1">
        <v>69</v>
      </c>
      <c r="L12">
        <v>76</v>
      </c>
      <c r="M12">
        <v>76</v>
      </c>
      <c r="N12">
        <v>76</v>
      </c>
      <c r="O12">
        <v>76</v>
      </c>
      <c r="Q12" cm="1">
        <f t="array" ref="Q12:R23">_xlfn.CHOOSECOLS(B5:E16,_xlfn.XMATCH(M2,B4:E4),_xlfn.XMATCH(O2,B4:E4))</f>
        <v>77</v>
      </c>
      <c r="R12">
        <v>88</v>
      </c>
      <c r="T12" t="str" cm="1">
        <f t="array" aca="1" ref="T12" ca="1">ShowFormulas(Q12)</f>
        <v>Q12: =CHOOSECOLS(B5:E16,XMATCH(M2,B4:E4),XMATCH(O2,B4:E4))</v>
      </c>
    </row>
    <row r="13" spans="2:20" x14ac:dyDescent="0.25">
      <c r="B13" s="1">
        <v>98</v>
      </c>
      <c r="C13" s="1">
        <v>19</v>
      </c>
      <c r="D13" s="1">
        <v>6</v>
      </c>
      <c r="E13" s="1">
        <v>58</v>
      </c>
      <c r="L13">
        <v>98</v>
      </c>
      <c r="M13">
        <v>98</v>
      </c>
      <c r="N13">
        <v>98</v>
      </c>
      <c r="O13">
        <v>98</v>
      </c>
      <c r="Q13">
        <v>67</v>
      </c>
      <c r="R13">
        <v>93</v>
      </c>
    </row>
    <row r="14" spans="2:20" x14ac:dyDescent="0.25">
      <c r="B14" s="1">
        <v>12</v>
      </c>
      <c r="C14" s="1">
        <v>11</v>
      </c>
      <c r="D14" s="1">
        <v>27</v>
      </c>
      <c r="E14" s="1">
        <v>72</v>
      </c>
      <c r="L14">
        <v>12</v>
      </c>
      <c r="M14">
        <v>12</v>
      </c>
      <c r="N14">
        <v>12</v>
      </c>
      <c r="O14">
        <v>12</v>
      </c>
      <c r="Q14">
        <v>20</v>
      </c>
      <c r="R14">
        <v>56</v>
      </c>
    </row>
    <row r="15" spans="2:20" x14ac:dyDescent="0.25">
      <c r="B15" s="1">
        <v>49</v>
      </c>
      <c r="C15" s="1">
        <v>82</v>
      </c>
      <c r="D15" s="1">
        <v>8</v>
      </c>
      <c r="E15" s="1">
        <v>58</v>
      </c>
      <c r="L15">
        <v>49</v>
      </c>
      <c r="M15">
        <v>49</v>
      </c>
      <c r="N15">
        <v>49</v>
      </c>
      <c r="O15">
        <v>49</v>
      </c>
      <c r="Q15">
        <v>19</v>
      </c>
      <c r="R15">
        <v>21</v>
      </c>
    </row>
    <row r="16" spans="2:20" x14ac:dyDescent="0.25">
      <c r="B16" s="1">
        <v>10</v>
      </c>
      <c r="C16" s="1">
        <v>97</v>
      </c>
      <c r="D16" s="1">
        <v>20</v>
      </c>
      <c r="E16" s="1">
        <v>83</v>
      </c>
      <c r="L16">
        <v>10</v>
      </c>
      <c r="M16">
        <v>10</v>
      </c>
      <c r="N16">
        <v>10</v>
      </c>
      <c r="O16">
        <v>10</v>
      </c>
      <c r="Q16">
        <v>39</v>
      </c>
      <c r="R16">
        <v>28</v>
      </c>
    </row>
    <row r="17" spans="7:18" x14ac:dyDescent="0.25">
      <c r="Q17">
        <v>89</v>
      </c>
      <c r="R17">
        <v>91</v>
      </c>
    </row>
    <row r="18" spans="7:18" x14ac:dyDescent="0.25">
      <c r="G18" t="s">
        <v>29</v>
      </c>
      <c r="H18" t="s">
        <v>30</v>
      </c>
      <c r="I18" t="s">
        <v>30</v>
      </c>
      <c r="L18" t="s">
        <v>29</v>
      </c>
      <c r="M18" t="s">
        <v>30</v>
      </c>
      <c r="N18" t="s">
        <v>30</v>
      </c>
      <c r="Q18">
        <v>21</v>
      </c>
      <c r="R18">
        <v>6</v>
      </c>
    </row>
    <row r="19" spans="7:18" x14ac:dyDescent="0.25">
      <c r="Q19">
        <v>76</v>
      </c>
      <c r="R19">
        <v>47</v>
      </c>
    </row>
    <row r="20" spans="7:18" x14ac:dyDescent="0.25">
      <c r="G20" s="2" t="s">
        <v>4</v>
      </c>
      <c r="H20" s="3"/>
      <c r="L20" s="2" t="s">
        <v>4</v>
      </c>
      <c r="M20" s="3">
        <f>SUM(_xlfn.CHOOSECOLS(B5:E16,_xlfn.XMATCH(H2,B4:E4)))</f>
        <v>577</v>
      </c>
      <c r="Q20">
        <v>98</v>
      </c>
      <c r="R20">
        <v>6</v>
      </c>
    </row>
    <row r="21" spans="7:18" x14ac:dyDescent="0.25">
      <c r="G21" s="2" t="s">
        <v>4</v>
      </c>
      <c r="H21" s="3"/>
      <c r="L21" s="2" t="s">
        <v>4</v>
      </c>
      <c r="M21" s="3">
        <f>SUM(_xlfn.XLOOKUP(H2,B4:E4,B5:E16))</f>
        <v>577</v>
      </c>
      <c r="Q21">
        <v>12</v>
      </c>
      <c r="R21">
        <v>27</v>
      </c>
    </row>
    <row r="22" spans="7:18" x14ac:dyDescent="0.25">
      <c r="G22" s="2" t="s">
        <v>4</v>
      </c>
      <c r="H22" s="3"/>
      <c r="L22" s="2" t="s">
        <v>4</v>
      </c>
      <c r="M22" s="3">
        <f>SUM(INDEX(B5:E16,0,_xlfn.XMATCH(H2,B4:E4)))</f>
        <v>577</v>
      </c>
      <c r="Q22">
        <v>49</v>
      </c>
      <c r="R22">
        <v>8</v>
      </c>
    </row>
    <row r="23" spans="7:18" x14ac:dyDescent="0.25">
      <c r="G23" s="2" t="s">
        <v>4</v>
      </c>
      <c r="H23" s="3"/>
      <c r="L23" s="2" t="s">
        <v>4</v>
      </c>
      <c r="M23" s="3" cm="1">
        <f t="array" ref="M23">SUM(_xlfn._xlws.FILTER(B5:E16,ISNUMBER(_xlfn.XMATCH(B4:E4,H2))))</f>
        <v>577</v>
      </c>
      <c r="Q23">
        <v>10</v>
      </c>
      <c r="R23">
        <v>20</v>
      </c>
    </row>
    <row r="25" spans="7:18" x14ac:dyDescent="0.25">
      <c r="G25" t="str" cm="1">
        <f t="array" aca="1" ref="G25" ca="1">ShowFormulas(H20:H23)</f>
        <v/>
      </c>
      <c r="L25" t="str" cm="1">
        <f t="array" aca="1" ref="L25:L28" ca="1">ShowFormulas(M20:M23)</f>
        <v>M20: =SUM(CHOOSECOLS(B5:E16,XMATCH(H2,B4:E4)))</v>
      </c>
    </row>
    <row r="26" spans="7:18" x14ac:dyDescent="0.25">
      <c r="L26" t="str">
        <f ca="1"/>
        <v>M21: =SUM(XLOOKUP(H2,B4:E4,B5:E16))</v>
      </c>
    </row>
    <row r="27" spans="7:18" x14ac:dyDescent="0.25">
      <c r="L27" t="str">
        <f ca="1"/>
        <v>M22: =SUM(INDEX(B5:E16,0,XMATCH(H2,B4:E4)))</v>
      </c>
    </row>
    <row r="28" spans="7:18" x14ac:dyDescent="0.25">
      <c r="L28" t="str">
        <f ca="1"/>
        <v>M23: =SUM(FILTER(B5:E16,ISNUMBER(XMATCH(B4:E4,H2))))</v>
      </c>
    </row>
  </sheetData>
  <dataValidations count="1">
    <dataValidation type="list" allowBlank="1" showInputMessage="1" showErrorMessage="1" sqref="H2 M2 O2" xr:uid="{A45060D0-9D52-4DBF-9AC5-B90C20CA8B93}">
      <formula1>$B$4:$E$4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4BAD6-1492-4BA6-9E8C-F82E93E63A4C}">
  <sheetPr>
    <tabColor rgb="FF0000FF"/>
  </sheetPr>
  <dimension ref="B2:R22"/>
  <sheetViews>
    <sheetView zoomScale="130" zoomScaleNormal="130" workbookViewId="0"/>
  </sheetViews>
  <sheetFormatPr defaultRowHeight="15" x14ac:dyDescent="0.25"/>
  <cols>
    <col min="1" max="1" width="2" customWidth="1"/>
    <col min="3" max="3" width="2" customWidth="1"/>
    <col min="4" max="4" width="13.375" customWidth="1"/>
    <col min="17" max="17" width="1.75" customWidth="1"/>
  </cols>
  <sheetData>
    <row r="2" spans="2:18" x14ac:dyDescent="0.25">
      <c r="D2" s="2" t="s">
        <v>0</v>
      </c>
      <c r="E2" s="1">
        <v>77</v>
      </c>
      <c r="F2" s="1">
        <v>67</v>
      </c>
      <c r="G2" s="1">
        <v>20</v>
      </c>
      <c r="H2" s="1">
        <v>19</v>
      </c>
      <c r="I2" s="1">
        <v>39</v>
      </c>
      <c r="J2" s="1">
        <v>89</v>
      </c>
      <c r="K2" s="1">
        <v>21</v>
      </c>
      <c r="L2" s="1">
        <v>76</v>
      </c>
      <c r="M2" s="1">
        <v>98</v>
      </c>
      <c r="N2" s="1">
        <v>12</v>
      </c>
      <c r="O2" s="1">
        <v>49</v>
      </c>
      <c r="P2" s="1">
        <v>10</v>
      </c>
    </row>
    <row r="3" spans="2:18" x14ac:dyDescent="0.25">
      <c r="D3" s="2" t="s">
        <v>1</v>
      </c>
      <c r="E3" s="1">
        <v>46</v>
      </c>
      <c r="F3" s="1">
        <v>64</v>
      </c>
      <c r="G3" s="1">
        <v>78</v>
      </c>
      <c r="H3" s="1">
        <v>86</v>
      </c>
      <c r="I3" s="1">
        <v>23</v>
      </c>
      <c r="J3" s="1">
        <v>37</v>
      </c>
      <c r="K3" s="1">
        <v>82</v>
      </c>
      <c r="L3" s="1">
        <v>74</v>
      </c>
      <c r="M3" s="1">
        <v>19</v>
      </c>
      <c r="N3" s="1">
        <v>11</v>
      </c>
      <c r="O3" s="1">
        <v>82</v>
      </c>
      <c r="P3" s="1">
        <v>97</v>
      </c>
    </row>
    <row r="4" spans="2:18" x14ac:dyDescent="0.25">
      <c r="D4" s="2" t="s">
        <v>2</v>
      </c>
      <c r="E4" s="1">
        <v>88</v>
      </c>
      <c r="F4" s="1">
        <v>93</v>
      </c>
      <c r="G4" s="1">
        <v>56</v>
      </c>
      <c r="H4" s="1">
        <v>21</v>
      </c>
      <c r="I4" s="1">
        <v>28</v>
      </c>
      <c r="J4" s="1">
        <v>91</v>
      </c>
      <c r="K4" s="1">
        <v>6</v>
      </c>
      <c r="L4" s="1">
        <v>47</v>
      </c>
      <c r="M4" s="1">
        <v>6</v>
      </c>
      <c r="N4" s="1">
        <v>27</v>
      </c>
      <c r="O4" s="1">
        <v>8</v>
      </c>
      <c r="P4" s="1">
        <v>20</v>
      </c>
    </row>
    <row r="5" spans="2:18" x14ac:dyDescent="0.25">
      <c r="D5" s="2" t="s">
        <v>3</v>
      </c>
      <c r="E5" s="1">
        <v>45</v>
      </c>
      <c r="F5" s="1">
        <v>65</v>
      </c>
      <c r="G5" s="1">
        <v>73</v>
      </c>
      <c r="H5" s="1">
        <v>55</v>
      </c>
      <c r="I5" s="1">
        <v>33</v>
      </c>
      <c r="J5" s="1">
        <v>58</v>
      </c>
      <c r="K5" s="1">
        <v>93</v>
      </c>
      <c r="L5" s="1">
        <v>69</v>
      </c>
      <c r="M5" s="1">
        <v>58</v>
      </c>
      <c r="N5" s="1">
        <v>72</v>
      </c>
      <c r="O5" s="1">
        <v>58</v>
      </c>
      <c r="P5" s="1">
        <v>83</v>
      </c>
    </row>
    <row r="7" spans="2:18" x14ac:dyDescent="0.25">
      <c r="B7" s="94" t="s">
        <v>5</v>
      </c>
      <c r="D7" s="2" t="s">
        <v>82</v>
      </c>
      <c r="R7" t="s">
        <v>29</v>
      </c>
    </row>
    <row r="8" spans="2:18" x14ac:dyDescent="0.25">
      <c r="B8" s="1" t="s">
        <v>2</v>
      </c>
      <c r="D8" s="2" t="s">
        <v>82</v>
      </c>
      <c r="R8" t="s">
        <v>29</v>
      </c>
    </row>
    <row r="9" spans="2:18" x14ac:dyDescent="0.25">
      <c r="D9" s="2" t="s">
        <v>7</v>
      </c>
      <c r="R9" t="s">
        <v>30</v>
      </c>
    </row>
    <row r="10" spans="2:18" x14ac:dyDescent="0.25">
      <c r="D10" s="2" t="s">
        <v>9</v>
      </c>
      <c r="R10" t="s">
        <v>30</v>
      </c>
    </row>
    <row r="11" spans="2:18" x14ac:dyDescent="0.25">
      <c r="D11" s="2" t="s">
        <v>31</v>
      </c>
      <c r="R11" t="s">
        <v>29</v>
      </c>
    </row>
    <row r="13" spans="2:18" x14ac:dyDescent="0.25">
      <c r="D13" s="2" t="str">
        <f t="shared" ref="D13:G13" si="0">$B$8&amp;" Total"</f>
        <v>Mar Total</v>
      </c>
      <c r="E13" s="2" t="str">
        <f t="shared" si="0"/>
        <v>Mar Total</v>
      </c>
      <c r="F13" s="2" t="str">
        <f t="shared" si="0"/>
        <v>Mar Total</v>
      </c>
      <c r="G13" s="2" t="str">
        <f t="shared" si="0"/>
        <v>Mar Total</v>
      </c>
      <c r="I13" t="str" cm="1">
        <f t="array" aca="1" ref="I13" ca="1">ShowFormulas(E7:E11)</f>
        <v/>
      </c>
    </row>
    <row r="14" spans="2:18" x14ac:dyDescent="0.25">
      <c r="D14" s="3"/>
      <c r="E14" s="3"/>
      <c r="F14" s="3"/>
      <c r="G14" s="3"/>
    </row>
    <row r="16" spans="2:18" x14ac:dyDescent="0.25">
      <c r="D16" s="1" t="s">
        <v>5</v>
      </c>
      <c r="E16" s="1" t="str">
        <f>B8</f>
        <v>Mar</v>
      </c>
    </row>
    <row r="17" spans="4:9" x14ac:dyDescent="0.25">
      <c r="D17" s="1" t="s">
        <v>6</v>
      </c>
      <c r="E17" s="1">
        <v>45</v>
      </c>
    </row>
    <row r="18" spans="4:9" x14ac:dyDescent="0.25">
      <c r="D18" s="2" t="s">
        <v>4</v>
      </c>
      <c r="E18" s="95"/>
      <c r="I18" t="str" cm="1">
        <f t="array" aca="1" ref="I18" ca="1">ShowFormulas(D14:G14)</f>
        <v/>
      </c>
    </row>
    <row r="19" spans="4:9" x14ac:dyDescent="0.25">
      <c r="D19" s="2" t="s">
        <v>4</v>
      </c>
      <c r="E19" s="3"/>
    </row>
    <row r="20" spans="4:9" x14ac:dyDescent="0.25">
      <c r="D20" s="2" t="s">
        <v>4</v>
      </c>
      <c r="E20" s="3"/>
    </row>
    <row r="21" spans="4:9" x14ac:dyDescent="0.25">
      <c r="D21" s="2" t="s">
        <v>4</v>
      </c>
      <c r="E21" s="95"/>
    </row>
    <row r="22" spans="4:9" x14ac:dyDescent="0.25">
      <c r="I22" t="str" cm="1">
        <f t="array" aca="1" ref="I22" ca="1">ShowFormulas(E18:E21)</f>
        <v/>
      </c>
    </row>
  </sheetData>
  <conditionalFormatting sqref="E7:P11">
    <cfRule type="notContainsBlanks" dxfId="3" priority="1">
      <formula>LEN(TRIM(E7))&gt;0</formula>
    </cfRule>
  </conditionalFormatting>
  <dataValidations count="2">
    <dataValidation type="list" allowBlank="1" showInputMessage="1" showErrorMessage="1" sqref="B8" xr:uid="{8728CE8C-C729-40FE-9E8F-D2D8A133DB6B}">
      <formula1>$D$2:$D$5</formula1>
    </dataValidation>
    <dataValidation type="list" allowBlank="1" showInputMessage="1" showErrorMessage="1" sqref="E16" xr:uid="{3AB7E473-8742-4C48-AF94-3CFF9E7E4FFA}">
      <formula1>$D$2:$D$5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FC36-7BC8-46D4-BC55-92B0089B1095}">
  <sheetPr>
    <tabColor rgb="FFFF0000"/>
  </sheetPr>
  <dimension ref="B2:R23"/>
  <sheetViews>
    <sheetView zoomScale="130" zoomScaleNormal="130" workbookViewId="0"/>
  </sheetViews>
  <sheetFormatPr defaultRowHeight="15" x14ac:dyDescent="0.25"/>
  <cols>
    <col min="1" max="1" width="2" customWidth="1"/>
    <col min="3" max="3" width="2" customWidth="1"/>
    <col min="4" max="4" width="13.375" customWidth="1"/>
    <col min="17" max="17" width="1.75" customWidth="1"/>
  </cols>
  <sheetData>
    <row r="2" spans="2:18" x14ac:dyDescent="0.25">
      <c r="D2" s="2" t="s">
        <v>0</v>
      </c>
      <c r="E2" s="1">
        <v>77</v>
      </c>
      <c r="F2" s="1">
        <v>67</v>
      </c>
      <c r="G2" s="1">
        <v>20</v>
      </c>
      <c r="H2" s="1">
        <v>19</v>
      </c>
      <c r="I2" s="1">
        <v>39</v>
      </c>
      <c r="J2" s="1">
        <v>89</v>
      </c>
      <c r="K2" s="1">
        <v>21</v>
      </c>
      <c r="L2" s="1">
        <v>76</v>
      </c>
      <c r="M2" s="1">
        <v>98</v>
      </c>
      <c r="N2" s="1">
        <v>12</v>
      </c>
      <c r="O2" s="1">
        <v>49</v>
      </c>
      <c r="P2" s="1">
        <v>10</v>
      </c>
    </row>
    <row r="3" spans="2:18" x14ac:dyDescent="0.25">
      <c r="D3" s="2" t="s">
        <v>1</v>
      </c>
      <c r="E3" s="1">
        <v>46</v>
      </c>
      <c r="F3" s="1">
        <v>64</v>
      </c>
      <c r="G3" s="1">
        <v>78</v>
      </c>
      <c r="H3" s="1">
        <v>86</v>
      </c>
      <c r="I3" s="1">
        <v>23</v>
      </c>
      <c r="J3" s="1">
        <v>37</v>
      </c>
      <c r="K3" s="1">
        <v>82</v>
      </c>
      <c r="L3" s="1">
        <v>74</v>
      </c>
      <c r="M3" s="1">
        <v>19</v>
      </c>
      <c r="N3" s="1">
        <v>11</v>
      </c>
      <c r="O3" s="1">
        <v>82</v>
      </c>
      <c r="P3" s="1">
        <v>97</v>
      </c>
    </row>
    <row r="4" spans="2:18" x14ac:dyDescent="0.25">
      <c r="D4" s="2" t="s">
        <v>2</v>
      </c>
      <c r="E4" s="1">
        <v>88</v>
      </c>
      <c r="F4" s="1">
        <v>93</v>
      </c>
      <c r="G4" s="1">
        <v>56</v>
      </c>
      <c r="H4" s="1">
        <v>21</v>
      </c>
      <c r="I4" s="1">
        <v>28</v>
      </c>
      <c r="J4" s="1">
        <v>91</v>
      </c>
      <c r="K4" s="1">
        <v>6</v>
      </c>
      <c r="L4" s="1">
        <v>47</v>
      </c>
      <c r="M4" s="1">
        <v>6</v>
      </c>
      <c r="N4" s="1">
        <v>27</v>
      </c>
      <c r="O4" s="1">
        <v>8</v>
      </c>
      <c r="P4" s="1">
        <v>20</v>
      </c>
    </row>
    <row r="5" spans="2:18" x14ac:dyDescent="0.25">
      <c r="D5" s="2" t="s">
        <v>3</v>
      </c>
      <c r="E5" s="1">
        <v>45</v>
      </c>
      <c r="F5" s="1">
        <v>65</v>
      </c>
      <c r="G5" s="1">
        <v>73</v>
      </c>
      <c r="H5" s="1">
        <v>55</v>
      </c>
      <c r="I5" s="1">
        <v>33</v>
      </c>
      <c r="J5" s="1">
        <v>58</v>
      </c>
      <c r="K5" s="1">
        <v>93</v>
      </c>
      <c r="L5" s="1">
        <v>69</v>
      </c>
      <c r="M5" s="1">
        <v>58</v>
      </c>
      <c r="N5" s="1">
        <v>72</v>
      </c>
      <c r="O5" s="1">
        <v>58</v>
      </c>
      <c r="P5" s="1">
        <v>83</v>
      </c>
    </row>
    <row r="7" spans="2:18" x14ac:dyDescent="0.25">
      <c r="B7" s="94" t="s">
        <v>5</v>
      </c>
      <c r="D7" s="2" t="s">
        <v>82</v>
      </c>
      <c r="E7" cm="1">
        <f t="array" ref="E7:P7">_xlfn.CHOOSEROWS(E2:P5,2)</f>
        <v>46</v>
      </c>
      <c r="F7">
        <v>64</v>
      </c>
      <c r="G7">
        <v>78</v>
      </c>
      <c r="H7">
        <v>86</v>
      </c>
      <c r="I7">
        <v>23</v>
      </c>
      <c r="J7">
        <v>37</v>
      </c>
      <c r="K7">
        <v>82</v>
      </c>
      <c r="L7">
        <v>74</v>
      </c>
      <c r="M7">
        <v>19</v>
      </c>
      <c r="N7">
        <v>11</v>
      </c>
      <c r="O7">
        <v>82</v>
      </c>
      <c r="P7">
        <v>97</v>
      </c>
      <c r="R7" t="s">
        <v>29</v>
      </c>
    </row>
    <row r="8" spans="2:18" x14ac:dyDescent="0.25">
      <c r="B8" s="1" t="s">
        <v>2</v>
      </c>
      <c r="D8" s="2" t="s">
        <v>82</v>
      </c>
      <c r="E8" cm="1">
        <f t="array" ref="E8:P8">_xlfn.CHOOSEROWS(E2:P5,_xlfn.XMATCH(B8,D2:D5))</f>
        <v>88</v>
      </c>
      <c r="F8">
        <v>93</v>
      </c>
      <c r="G8">
        <v>56</v>
      </c>
      <c r="H8">
        <v>21</v>
      </c>
      <c r="I8">
        <v>28</v>
      </c>
      <c r="J8">
        <v>91</v>
      </c>
      <c r="K8">
        <v>6</v>
      </c>
      <c r="L8">
        <v>47</v>
      </c>
      <c r="M8">
        <v>6</v>
      </c>
      <c r="N8">
        <v>27</v>
      </c>
      <c r="O8">
        <v>8</v>
      </c>
      <c r="P8">
        <v>20</v>
      </c>
      <c r="R8" t="s">
        <v>29</v>
      </c>
    </row>
    <row r="9" spans="2:18" x14ac:dyDescent="0.25">
      <c r="D9" s="2" t="s">
        <v>7</v>
      </c>
      <c r="E9" cm="1">
        <f t="array" ref="E9:P9">_xlfn.XLOOKUP(B8,D2:D5,E2:P5)</f>
        <v>88</v>
      </c>
      <c r="F9">
        <v>93</v>
      </c>
      <c r="G9">
        <v>56</v>
      </c>
      <c r="H9">
        <v>21</v>
      </c>
      <c r="I9">
        <v>28</v>
      </c>
      <c r="J9">
        <v>91</v>
      </c>
      <c r="K9">
        <v>6</v>
      </c>
      <c r="L9">
        <v>47</v>
      </c>
      <c r="M9">
        <v>6</v>
      </c>
      <c r="N9">
        <v>27</v>
      </c>
      <c r="O9">
        <v>8</v>
      </c>
      <c r="P9">
        <v>20</v>
      </c>
      <c r="R9" t="s">
        <v>30</v>
      </c>
    </row>
    <row r="10" spans="2:18" x14ac:dyDescent="0.25">
      <c r="D10" s="2" t="s">
        <v>9</v>
      </c>
      <c r="E10" cm="1">
        <f t="array" ref="E10:P10">INDEX(E2:P5,MATCH(B8,D2:D5,0),)</f>
        <v>88</v>
      </c>
      <c r="F10">
        <v>93</v>
      </c>
      <c r="G10">
        <v>56</v>
      </c>
      <c r="H10">
        <v>21</v>
      </c>
      <c r="I10">
        <v>28</v>
      </c>
      <c r="J10">
        <v>91</v>
      </c>
      <c r="K10">
        <v>6</v>
      </c>
      <c r="L10">
        <v>47</v>
      </c>
      <c r="M10">
        <v>6</v>
      </c>
      <c r="N10">
        <v>27</v>
      </c>
      <c r="O10">
        <v>8</v>
      </c>
      <c r="P10">
        <v>20</v>
      </c>
      <c r="R10" t="s">
        <v>30</v>
      </c>
    </row>
    <row r="11" spans="2:18" x14ac:dyDescent="0.25">
      <c r="D11" s="2" t="s">
        <v>31</v>
      </c>
      <c r="E11" cm="1">
        <f t="array" ref="E11:P11">_xlfn._xlws.FILTER(E2:P5,D2:D5=B8)</f>
        <v>88</v>
      </c>
      <c r="F11">
        <v>93</v>
      </c>
      <c r="G11">
        <v>56</v>
      </c>
      <c r="H11">
        <v>21</v>
      </c>
      <c r="I11">
        <v>28</v>
      </c>
      <c r="J11">
        <v>91</v>
      </c>
      <c r="K11">
        <v>6</v>
      </c>
      <c r="L11">
        <v>47</v>
      </c>
      <c r="M11">
        <v>6</v>
      </c>
      <c r="N11">
        <v>27</v>
      </c>
      <c r="O11">
        <v>8</v>
      </c>
      <c r="P11">
        <v>20</v>
      </c>
      <c r="R11" t="s">
        <v>29</v>
      </c>
    </row>
    <row r="13" spans="2:18" x14ac:dyDescent="0.25">
      <c r="D13" s="2" t="str">
        <f t="shared" ref="D13:G13" si="0">$B$8&amp;" Total"</f>
        <v>Mar Total</v>
      </c>
      <c r="E13" s="2" t="str">
        <f t="shared" si="0"/>
        <v>Mar Total</v>
      </c>
      <c r="F13" s="2" t="str">
        <f t="shared" si="0"/>
        <v>Mar Total</v>
      </c>
      <c r="G13" s="2" t="str">
        <f t="shared" si="0"/>
        <v>Mar Total</v>
      </c>
      <c r="I13" t="str" cm="1">
        <f t="array" aca="1" ref="I13:I17" ca="1">ShowFormulas(E7:E11)</f>
        <v>E7: =CHOOSEROWS(E2:P5,2)</v>
      </c>
    </row>
    <row r="14" spans="2:18" x14ac:dyDescent="0.25">
      <c r="D14" s="3">
        <f>SUM(_xlfn.CHOOSEROWS(E2:P5,_xlfn.XMATCH(B8,D2:D5)))</f>
        <v>491</v>
      </c>
      <c r="E14" s="3">
        <f>SUM(_xlfn.XLOOKUP(B8,D2:D5,E2:P5))</f>
        <v>491</v>
      </c>
      <c r="F14" s="3">
        <f>SUM(INDEX(E2:P5,MATCH(B8,D2:D5,0),))</f>
        <v>491</v>
      </c>
      <c r="G14" s="3" cm="1">
        <f t="array" ref="G14">SUM(_xlfn._xlws.FILTER(E2:P5,D2:D5=B8))</f>
        <v>491</v>
      </c>
      <c r="I14" t="str">
        <f ca="1"/>
        <v>E8: =CHOOSEROWS(E2:P5,XMATCH(B8,D2:D5))</v>
      </c>
    </row>
    <row r="15" spans="2:18" x14ac:dyDescent="0.25">
      <c r="I15" t="str">
        <f ca="1"/>
        <v>E9: =XLOOKUP(B8,D2:D5,E2:P5)</v>
      </c>
    </row>
    <row r="16" spans="2:18" x14ac:dyDescent="0.25">
      <c r="D16" s="1" t="s">
        <v>5</v>
      </c>
      <c r="E16" s="1" t="str">
        <f>B8</f>
        <v>Mar</v>
      </c>
      <c r="I16" t="str">
        <f ca="1"/>
        <v>E10: =INDEX(E2:P5,MATCH(B8,D2:D5,0),)</v>
      </c>
    </row>
    <row r="17" spans="4:9" x14ac:dyDescent="0.25">
      <c r="D17" s="1" t="s">
        <v>6</v>
      </c>
      <c r="E17" s="1">
        <v>45</v>
      </c>
      <c r="I17" t="str">
        <f ca="1"/>
        <v>E11: =FILTER(E2:P5,D2:D5=B8)</v>
      </c>
    </row>
    <row r="18" spans="4:9" x14ac:dyDescent="0.25">
      <c r="D18" s="2" t="s">
        <v>4</v>
      </c>
      <c r="E18" s="95" t="s">
        <v>85</v>
      </c>
      <c r="I18" t="str" cm="1">
        <f t="array" aca="1" ref="I18:I21" ca="1">ShowFormulas(D14:G14)</f>
        <v>D14: =SUM(CHOOSEROWS(E2:P5,XMATCH(B8,D2:D5)))</v>
      </c>
    </row>
    <row r="19" spans="4:9" x14ac:dyDescent="0.25">
      <c r="D19" s="2" t="s">
        <v>4</v>
      </c>
      <c r="E19" s="3">
        <f>SUMIF(_xlfn.XLOOKUP(E16,D2:D5,E2:P5),"&gt;"&amp;E17)</f>
        <v>375</v>
      </c>
      <c r="I19" t="str">
        <f ca="1"/>
        <v>E14: =SUM(XLOOKUP(B8,D2:D5,E2:P5))</v>
      </c>
    </row>
    <row r="20" spans="4:9" x14ac:dyDescent="0.25">
      <c r="D20" s="2" t="s">
        <v>4</v>
      </c>
      <c r="E20" s="3">
        <f>SUMIF(INDEX(E2:P5,MATCH(E16,D2:D5,0),),"&gt;"&amp;E17)</f>
        <v>375</v>
      </c>
      <c r="I20" t="str">
        <f ca="1"/>
        <v>F14: =SUM(INDEX(E2:P5,MATCH(B8,D2:D5,0),))</v>
      </c>
    </row>
    <row r="21" spans="4:9" x14ac:dyDescent="0.25">
      <c r="D21" s="2" t="s">
        <v>4</v>
      </c>
      <c r="E21" s="95" t="s">
        <v>84</v>
      </c>
      <c r="I21" t="str">
        <f ca="1"/>
        <v>G14: =SUM(FILTER(E2:P5,D2:D5=B8))</v>
      </c>
    </row>
    <row r="22" spans="4:9" x14ac:dyDescent="0.25">
      <c r="I22" t="str" cm="1">
        <f t="array" aca="1" ref="I22:I23" ca="1">ShowFormulas(E18:E21)</f>
        <v>E19: =SUMIF(XLOOKUP(E16,D2:D5,E2:P5),"&gt;"&amp;E17)</v>
      </c>
    </row>
    <row r="23" spans="4:9" x14ac:dyDescent="0.25">
      <c r="I23" t="str">
        <f ca="1"/>
        <v>E20: =SUMIF(INDEX(E2:P5,MATCH(E16,D2:D5,0),),"&gt;"&amp;E17)</v>
      </c>
    </row>
  </sheetData>
  <conditionalFormatting sqref="E7:P11">
    <cfRule type="notContainsBlanks" dxfId="0" priority="1">
      <formula>LEN(TRIM(E7))&gt;0</formula>
    </cfRule>
  </conditionalFormatting>
  <dataValidations count="1">
    <dataValidation type="list" allowBlank="1" showInputMessage="1" showErrorMessage="1" sqref="E16 B8" xr:uid="{8AEA0E76-68AA-4E3A-BC98-B353337E8642}">
      <formula1>$D$2:$D$5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E244-A2B6-4AE8-9477-51918F810FCA}">
  <sheetPr>
    <tabColor rgb="FF0000FF"/>
  </sheetPr>
  <dimension ref="B2:P38"/>
  <sheetViews>
    <sheetView zoomScale="115" zoomScaleNormal="115" workbookViewId="0">
      <selection activeCell="H4" sqref="H4"/>
    </sheetView>
  </sheetViews>
  <sheetFormatPr defaultRowHeight="15" x14ac:dyDescent="0.25"/>
  <cols>
    <col min="1" max="1" width="2.5" customWidth="1"/>
    <col min="6" max="6" width="2.25" customWidth="1"/>
    <col min="7" max="7" width="12.75" customWidth="1"/>
    <col min="8" max="8" width="11.25" customWidth="1"/>
    <col min="9" max="9" width="6" customWidth="1"/>
    <col min="10" max="10" width="12" bestFit="1" customWidth="1"/>
    <col min="11" max="11" width="9.25" customWidth="1"/>
    <col min="12" max="12" width="4.875" customWidth="1"/>
  </cols>
  <sheetData>
    <row r="2" spans="2:16" x14ac:dyDescent="0.25">
      <c r="B2" s="2" t="s">
        <v>0</v>
      </c>
      <c r="C2" s="2" t="s">
        <v>1</v>
      </c>
      <c r="D2" s="2" t="s">
        <v>2</v>
      </c>
      <c r="E2" s="2" t="s">
        <v>3</v>
      </c>
      <c r="G2" s="1" t="s">
        <v>5</v>
      </c>
      <c r="H2" s="1" t="s">
        <v>3</v>
      </c>
      <c r="J2" t="s">
        <v>8</v>
      </c>
      <c r="K2" t="s">
        <v>7</v>
      </c>
      <c r="O2" s="1" t="s">
        <v>5</v>
      </c>
      <c r="P2" s="1" t="s">
        <v>0</v>
      </c>
    </row>
    <row r="3" spans="2:16" x14ac:dyDescent="0.25">
      <c r="B3" s="1">
        <v>77</v>
      </c>
      <c r="C3" s="1">
        <v>46</v>
      </c>
      <c r="D3" s="1">
        <v>88</v>
      </c>
      <c r="E3" s="1">
        <v>45</v>
      </c>
      <c r="G3" s="1" t="s">
        <v>6</v>
      </c>
      <c r="H3" s="1">
        <v>45</v>
      </c>
      <c r="O3" s="1" t="s">
        <v>6</v>
      </c>
      <c r="P3" s="1">
        <v>45</v>
      </c>
    </row>
    <row r="4" spans="2:16" x14ac:dyDescent="0.25">
      <c r="B4" s="1">
        <v>67</v>
      </c>
      <c r="C4" s="1">
        <v>64</v>
      </c>
      <c r="D4" s="1">
        <v>93</v>
      </c>
      <c r="E4" s="1">
        <v>65</v>
      </c>
      <c r="G4" s="2" t="s">
        <v>4</v>
      </c>
      <c r="H4" s="3"/>
      <c r="O4" s="2" t="s">
        <v>4</v>
      </c>
      <c r="P4" s="3">
        <f>SUMIFS(_xlfn.XLOOKUP(H2,B2:E2,B3:E14),_xlfn.XLOOKUP(H2,B2:E2,B3:E14),"&gt;"&amp;H3)</f>
        <v>684</v>
      </c>
    </row>
    <row r="5" spans="2:16" x14ac:dyDescent="0.25">
      <c r="B5" s="1">
        <v>20</v>
      </c>
      <c r="C5" s="1">
        <v>78</v>
      </c>
      <c r="D5" s="1">
        <v>56</v>
      </c>
      <c r="E5" s="1">
        <v>73</v>
      </c>
      <c r="G5" s="2" t="s">
        <v>4</v>
      </c>
      <c r="H5" s="3"/>
      <c r="O5" s="2" t="s">
        <v>4</v>
      </c>
      <c r="P5" s="3">
        <f>SUMIF(_xlfn.XLOOKUP(H2,B2:E2,B3:E14),"&gt;"&amp;H3)</f>
        <v>684</v>
      </c>
    </row>
    <row r="6" spans="2:16" x14ac:dyDescent="0.25">
      <c r="B6" s="1">
        <v>19</v>
      </c>
      <c r="C6" s="1">
        <v>86</v>
      </c>
      <c r="D6" s="1">
        <v>21</v>
      </c>
      <c r="E6" s="1">
        <v>55</v>
      </c>
      <c r="G6" s="2" t="s">
        <v>4</v>
      </c>
      <c r="H6" s="3"/>
      <c r="O6" s="2" t="s">
        <v>4</v>
      </c>
      <c r="P6" s="3">
        <f>SUMIF(INDEX(B3:E14,0,_xlfn.XMATCH(H2,B2:E2)),"&gt;"&amp;H3)</f>
        <v>684</v>
      </c>
    </row>
    <row r="7" spans="2:16" x14ac:dyDescent="0.25">
      <c r="B7" s="1">
        <v>39</v>
      </c>
      <c r="C7" s="1">
        <v>23</v>
      </c>
      <c r="D7" s="1">
        <v>28</v>
      </c>
      <c r="E7" s="1">
        <v>33</v>
      </c>
      <c r="G7" s="2" t="s">
        <v>4</v>
      </c>
      <c r="H7" s="3"/>
      <c r="O7" s="2" t="s">
        <v>4</v>
      </c>
      <c r="P7" s="3" cm="1">
        <f t="array" ref="P7">SUM((B3:E14&gt;H3)*(B2:E2=H2)*B3:E14)</f>
        <v>684</v>
      </c>
    </row>
    <row r="8" spans="2:16" x14ac:dyDescent="0.25">
      <c r="B8" s="1">
        <v>89</v>
      </c>
      <c r="C8" s="1">
        <v>37</v>
      </c>
      <c r="D8" s="1">
        <v>91</v>
      </c>
      <c r="E8" s="1">
        <v>58</v>
      </c>
    </row>
    <row r="9" spans="2:16" x14ac:dyDescent="0.25">
      <c r="B9" s="1">
        <v>21</v>
      </c>
      <c r="C9" s="1">
        <v>82</v>
      </c>
      <c r="D9" s="1">
        <v>6</v>
      </c>
      <c r="E9" s="1">
        <v>93</v>
      </c>
    </row>
    <row r="10" spans="2:16" x14ac:dyDescent="0.25">
      <c r="B10" s="1">
        <v>76</v>
      </c>
      <c r="C10" s="1">
        <v>74</v>
      </c>
      <c r="D10" s="1">
        <v>47</v>
      </c>
      <c r="E10" s="1">
        <v>69</v>
      </c>
      <c r="O10" t="str" cm="1">
        <f t="array" aca="1" ref="O10:O13" ca="1">ShowFormulas(P4:P7)</f>
        <v>P4: =SUMIFS(XLOOKUP(H2,B2:E2,B3:E14),XLOOKUP(H2,B2:E2,B3:E14),"&gt;"&amp;H3)</v>
      </c>
    </row>
    <row r="11" spans="2:16" x14ac:dyDescent="0.25">
      <c r="B11" s="1">
        <v>98</v>
      </c>
      <c r="C11" s="1">
        <v>19</v>
      </c>
      <c r="D11" s="1">
        <v>6</v>
      </c>
      <c r="E11" s="1">
        <v>58</v>
      </c>
      <c r="O11" t="str">
        <f ca="1"/>
        <v>P5: =SUMIF(XLOOKUP(H2,B2:E2,B3:E14),"&gt;"&amp;H3)</v>
      </c>
    </row>
    <row r="12" spans="2:16" x14ac:dyDescent="0.25">
      <c r="B12" s="1">
        <v>12</v>
      </c>
      <c r="C12" s="1">
        <v>11</v>
      </c>
      <c r="D12" s="1">
        <v>27</v>
      </c>
      <c r="E12" s="1">
        <v>72</v>
      </c>
      <c r="O12" t="str">
        <f ca="1"/>
        <v>P6: =SUMIF(INDEX(B3:E14,0,XMATCH(H2,B2:E2)),"&gt;"&amp;H3)</v>
      </c>
    </row>
    <row r="13" spans="2:16" x14ac:dyDescent="0.25">
      <c r="B13" s="1">
        <v>49</v>
      </c>
      <c r="C13" s="1">
        <v>82</v>
      </c>
      <c r="D13" s="1">
        <v>8</v>
      </c>
      <c r="E13" s="1">
        <v>58</v>
      </c>
      <c r="O13" t="str">
        <f ca="1"/>
        <v>P7: =SUM((B3:E14&gt;H3)*(B2:E2=H2)*B3:E14)</v>
      </c>
    </row>
    <row r="14" spans="2:16" x14ac:dyDescent="0.25">
      <c r="B14" s="1">
        <v>10</v>
      </c>
      <c r="C14" s="1">
        <v>97</v>
      </c>
      <c r="D14" s="1">
        <v>20</v>
      </c>
      <c r="E14" s="1">
        <v>83</v>
      </c>
    </row>
    <row r="16" spans="2:16" x14ac:dyDescent="0.25">
      <c r="G16" t="str" cm="1">
        <f t="array" aca="1" ref="G16" ca="1">ShowFormulas(H4:H7)</f>
        <v/>
      </c>
      <c r="J16" t="s">
        <v>29</v>
      </c>
      <c r="K16" t="s">
        <v>30</v>
      </c>
    </row>
    <row r="37" spans="8:8" x14ac:dyDescent="0.25">
      <c r="H37" s="43"/>
    </row>
    <row r="38" spans="8:8" x14ac:dyDescent="0.25">
      <c r="H38" s="43"/>
    </row>
  </sheetData>
  <dataValidations count="2">
    <dataValidation type="list" allowBlank="1" showInputMessage="1" showErrorMessage="1" sqref="P2" xr:uid="{FA748861-6C9E-4ADD-88BA-9A07B1892671}">
      <formula1>$B$7:$E$7</formula1>
    </dataValidation>
    <dataValidation type="list" allowBlank="1" showInputMessage="1" showErrorMessage="1" sqref="H2" xr:uid="{E2A704E5-2345-45E6-8D65-EBB41D3D545B}">
      <formula1>$B$2:$E$2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C1826-6A36-49FA-826F-ADF89421D7F2}">
  <sheetPr>
    <tabColor rgb="FF0000FF"/>
  </sheetPr>
  <dimension ref="B1:AG28"/>
  <sheetViews>
    <sheetView zoomScale="160" zoomScaleNormal="160" workbookViewId="0">
      <selection activeCell="H15" sqref="H15"/>
    </sheetView>
  </sheetViews>
  <sheetFormatPr defaultRowHeight="15" x14ac:dyDescent="0.25"/>
  <cols>
    <col min="1" max="1" width="1.875" customWidth="1"/>
    <col min="2" max="2" width="10.875" customWidth="1"/>
    <col min="3" max="3" width="13.625" customWidth="1"/>
    <col min="4" max="4" width="9" customWidth="1"/>
    <col min="5" max="5" width="1.875" customWidth="1"/>
    <col min="6" max="6" width="12.375" bestFit="1" customWidth="1"/>
    <col min="7" max="7" width="10.625" customWidth="1"/>
    <col min="8" max="8" width="9.75" customWidth="1"/>
    <col min="9" max="9" width="17.25" customWidth="1"/>
    <col min="10" max="10" width="10.375" customWidth="1"/>
    <col min="11" max="11" width="1.875" customWidth="1"/>
    <col min="12" max="21" width="10.375" customWidth="1"/>
    <col min="23" max="33" width="3.625" customWidth="1"/>
  </cols>
  <sheetData>
    <row r="1" spans="2:33" x14ac:dyDescent="0.25">
      <c r="B1" s="48" t="s">
        <v>38</v>
      </c>
      <c r="C1" s="48"/>
      <c r="D1" s="48"/>
      <c r="E1" s="48"/>
      <c r="F1" s="48"/>
      <c r="G1" s="48"/>
      <c r="H1" s="48"/>
      <c r="I1" s="48"/>
      <c r="L1" s="41" t="s">
        <v>39</v>
      </c>
      <c r="W1" s="49" t="s">
        <v>40</v>
      </c>
    </row>
    <row r="2" spans="2:33" x14ac:dyDescent="0.25">
      <c r="L2" s="50" t="s">
        <v>41</v>
      </c>
      <c r="AA2" s="49" t="s">
        <v>42</v>
      </c>
    </row>
    <row r="3" spans="2:33" x14ac:dyDescent="0.25">
      <c r="B3" s="51" t="s">
        <v>43</v>
      </c>
      <c r="D3" s="52" t="s">
        <v>44</v>
      </c>
      <c r="F3" s="52"/>
      <c r="H3" s="41" t="s">
        <v>45</v>
      </c>
      <c r="L3" s="1" cm="1">
        <f t="array" ref="L3">SUMPRODUCT(--(MMULT(--ISNUMBER(SEARCH(TRANSPOSE($F$6:$F$8),$C$6:$C$24)),ROW($F$6:$F$8)^0)=0))</f>
        <v>7</v>
      </c>
      <c r="AE3" s="49" t="s">
        <v>46</v>
      </c>
    </row>
    <row r="4" spans="2:33" x14ac:dyDescent="0.25">
      <c r="W4" s="41" t="s">
        <v>47</v>
      </c>
      <c r="AA4" s="41" t="s">
        <v>48</v>
      </c>
      <c r="AE4" s="41" t="s">
        <v>49</v>
      </c>
    </row>
    <row r="5" spans="2:33" x14ac:dyDescent="0.25">
      <c r="B5" s="53" t="s">
        <v>50</v>
      </c>
      <c r="C5" s="54" t="s">
        <v>51</v>
      </c>
      <c r="D5" s="54" t="s">
        <v>52</v>
      </c>
      <c r="F5" s="50" t="s">
        <v>51</v>
      </c>
      <c r="H5" s="53" t="s">
        <v>50</v>
      </c>
      <c r="I5" s="54" t="s">
        <v>51</v>
      </c>
      <c r="J5" s="54" t="s">
        <v>52</v>
      </c>
      <c r="L5" s="53" t="s">
        <v>50</v>
      </c>
      <c r="M5" s="54" t="s">
        <v>51</v>
      </c>
      <c r="N5" s="54" t="s">
        <v>52</v>
      </c>
      <c r="W5" s="55" t="s">
        <v>53</v>
      </c>
      <c r="X5" s="1" t="s">
        <v>54</v>
      </c>
      <c r="Y5" s="56" t="s">
        <v>55</v>
      </c>
      <c r="AA5" s="56" t="s">
        <v>53</v>
      </c>
      <c r="AB5" s="1" t="s">
        <v>54</v>
      </c>
      <c r="AC5" s="55" t="s">
        <v>55</v>
      </c>
      <c r="AE5" s="55" t="s">
        <v>53</v>
      </c>
      <c r="AF5" s="1" t="s">
        <v>54</v>
      </c>
      <c r="AG5" s="55" t="s">
        <v>55</v>
      </c>
    </row>
    <row r="6" spans="2:33" x14ac:dyDescent="0.25">
      <c r="B6" s="57">
        <v>43525</v>
      </c>
      <c r="C6" s="1" t="s">
        <v>56</v>
      </c>
      <c r="D6" s="1">
        <v>408</v>
      </c>
      <c r="F6" s="1" t="s">
        <v>57</v>
      </c>
      <c r="H6" s="58" cm="1">
        <f t="array" ref="H6:J12">_xlfn._xlws.FILTER(B6:D24,MMULT(--ISNUMBER(SEARCH(TRANSPOSE(F6:F8),C6:C24)),ROW(F6:F8)^0)=0,"None")</f>
        <v>43533</v>
      </c>
      <c r="I6" t="str">
        <v>GHI</v>
      </c>
      <c r="J6">
        <v>319</v>
      </c>
      <c r="L6" s="59" cm="1">
        <f t="array" ref="L6">IF(ROWS(L$6:L6)&gt;$L$3,"",INDEX(B$6:B$24,_xlfn.AGGREGATE(15,6,(ROW($C$6:$C$24)-ROW($C$5))/(MMULT(--ISNUMBER(SEARCH(TRANSPOSE($F$6:$F$8),$C$6:$C$24)),ROW($F$6:$F$8)^0)=0),ROWS(L$6:L6))))</f>
        <v>43533</v>
      </c>
      <c r="M6" s="3" t="str" cm="1">
        <f t="array" ref="M6">IF(ROWS(M$6:M6)&gt;$L$3,"",INDEX(C$6:C$24,_xlfn.AGGREGATE(15,6,(ROW($C$6:$C$24)-ROW($C$5))/(MMULT(--ISNUMBER(SEARCH(TRANSPOSE($F$6:$F$8),$C$6:$C$24)),ROW($F$6:$F$8)^0)=0),ROWS(M$6:M6))))</f>
        <v>GHI</v>
      </c>
      <c r="N6" s="3" cm="1">
        <f t="array" ref="N6">IF(ROWS(N$6:N6)&gt;$L$3,"",INDEX(D$6:D$24,_xlfn.AGGREGATE(15,6,(ROW($C$6:$C$24)-ROW($C$5))/(MMULT(--ISNUMBER(SEARCH(TRANSPOSE($F$6:$F$8),$C$6:$C$24)),ROW($F$6:$F$8)^0)=0),ROWS(N$6:N6))))</f>
        <v>319</v>
      </c>
      <c r="W6" s="1" cm="1">
        <f t="array" ref="W6">ROWS(SEARCH(TRANSPOSE(J9:J10),G9:G25))</f>
        <v>17</v>
      </c>
      <c r="Y6" s="1" cm="1">
        <f t="array" ref="Y6">COLUMNS(TRANSPOSE(J9:J10))</f>
        <v>2</v>
      </c>
      <c r="AA6" s="1">
        <v>2</v>
      </c>
      <c r="AC6" s="1">
        <v>1</v>
      </c>
      <c r="AE6" s="1">
        <f>W6</f>
        <v>17</v>
      </c>
      <c r="AG6" s="1">
        <v>1</v>
      </c>
    </row>
    <row r="7" spans="2:33" x14ac:dyDescent="0.25">
      <c r="B7" s="57">
        <v>43526</v>
      </c>
      <c r="C7" s="1" t="s">
        <v>58</v>
      </c>
      <c r="D7" s="1">
        <v>348</v>
      </c>
      <c r="F7" s="1" t="s">
        <v>59</v>
      </c>
      <c r="H7" s="58">
        <v>43534</v>
      </c>
      <c r="I7" t="str">
        <v>JKL</v>
      </c>
      <c r="J7">
        <v>192</v>
      </c>
      <c r="L7" s="59" cm="1">
        <f t="array" ref="L7">IF(ROWS(L$6:L7)&gt;$L$3,"",INDEX(B$6:B$24,_xlfn.AGGREGATE(15,6,(ROW($C$6:$C$24)-ROW($C$5))/(MMULT(--ISNUMBER(SEARCH(TRANSPOSE($F$6:$F$8),$C$6:$C$24)),ROW($F$6:$F$8)^0)=0),ROWS(L$6:L7))))</f>
        <v>43534</v>
      </c>
      <c r="M7" s="3" t="str" cm="1">
        <f t="array" ref="M7">IF(ROWS(M$6:M7)&gt;$L$3,"",INDEX(C$6:C$24,_xlfn.AGGREGATE(15,6,(ROW($C$6:$C$24)-ROW($C$5))/(MMULT(--ISNUMBER(SEARCH(TRANSPOSE($F$6:$F$8),$C$6:$C$24)),ROW($F$6:$F$8)^0)=0),ROWS(M$6:M7))))</f>
        <v>JKL</v>
      </c>
      <c r="N7" s="3" cm="1">
        <f t="array" ref="N7">IF(ROWS(N$6:N7)&gt;$L$3,"",INDEX(D$6:D$24,_xlfn.AGGREGATE(15,6,(ROW($C$6:$C$24)-ROW($C$5))/(MMULT(--ISNUMBER(SEARCH(TRANSPOSE($F$6:$F$8),$C$6:$C$24)),ROW($F$6:$F$8)^0)=0),ROWS(N$6:N7))))</f>
        <v>192</v>
      </c>
    </row>
    <row r="8" spans="2:33" x14ac:dyDescent="0.25">
      <c r="B8" s="57">
        <v>43527</v>
      </c>
      <c r="C8" s="1" t="s">
        <v>60</v>
      </c>
      <c r="D8" s="1">
        <v>387</v>
      </c>
      <c r="F8" s="1" t="s">
        <v>61</v>
      </c>
      <c r="H8" s="58">
        <v>43537</v>
      </c>
      <c r="I8" t="str">
        <v>OPQ JKL</v>
      </c>
      <c r="J8">
        <v>291</v>
      </c>
      <c r="L8" s="59" cm="1">
        <f t="array" ref="L8">IF(ROWS(L$6:L8)&gt;$L$3,"",INDEX(B$6:B$24,_xlfn.AGGREGATE(15,6,(ROW($C$6:$C$24)-ROW($C$5))/(MMULT(--ISNUMBER(SEARCH(TRANSPOSE($F$6:$F$8),$C$6:$C$24)),ROW($F$6:$F$8)^0)=0),ROWS(L$6:L8))))</f>
        <v>43537</v>
      </c>
      <c r="M8" s="3" t="str" cm="1">
        <f t="array" ref="M8">IF(ROWS(M$6:M8)&gt;$L$3,"",INDEX(C$6:C$24,_xlfn.AGGREGATE(15,6,(ROW($C$6:$C$24)-ROW($C$5))/(MMULT(--ISNUMBER(SEARCH(TRANSPOSE($F$6:$F$8),$C$6:$C$24)),ROW($F$6:$F$8)^0)=0),ROWS(M$6:M8))))</f>
        <v>OPQ JKL</v>
      </c>
      <c r="N8" s="3" cm="1">
        <f t="array" ref="N8">IF(ROWS(N$6:N8)&gt;$L$3,"",INDEX(D$6:D$24,_xlfn.AGGREGATE(15,6,(ROW($C$6:$C$24)-ROW($C$5))/(MMULT(--ISNUMBER(SEARCH(TRANSPOSE($F$6:$F$8),$C$6:$C$24)),ROW($F$6:$F$8)^0)=0),ROWS(N$6:N8))))</f>
        <v>291</v>
      </c>
    </row>
    <row r="9" spans="2:33" x14ac:dyDescent="0.25">
      <c r="B9" s="57">
        <v>43528</v>
      </c>
      <c r="C9" s="1" t="s">
        <v>62</v>
      </c>
      <c r="D9" s="1">
        <v>492</v>
      </c>
      <c r="H9" s="58">
        <v>43538</v>
      </c>
      <c r="I9" t="str">
        <v>MNO</v>
      </c>
      <c r="J9">
        <v>473</v>
      </c>
      <c r="L9" s="59" cm="1">
        <f t="array" ref="L9">IF(ROWS(L$6:L9)&gt;$L$3,"",INDEX(B$6:B$24,_xlfn.AGGREGATE(15,6,(ROW($C$6:$C$24)-ROW($C$5))/(MMULT(--ISNUMBER(SEARCH(TRANSPOSE($F$6:$F$8),$C$6:$C$24)),ROW($F$6:$F$8)^0)=0),ROWS(L$6:L9))))</f>
        <v>43538</v>
      </c>
      <c r="M9" s="3" t="str" cm="1">
        <f t="array" ref="M9">IF(ROWS(M$6:M9)&gt;$L$3,"",INDEX(C$6:C$24,_xlfn.AGGREGATE(15,6,(ROW($C$6:$C$24)-ROW($C$5))/(MMULT(--ISNUMBER(SEARCH(TRANSPOSE($F$6:$F$8),$C$6:$C$24)),ROW($F$6:$F$8)^0)=0),ROWS(M$6:M9))))</f>
        <v>MNO</v>
      </c>
      <c r="N9" s="3" cm="1">
        <f t="array" ref="N9">IF(ROWS(N$6:N9)&gt;$L$3,"",INDEX(D$6:D$24,_xlfn.AGGREGATE(15,6,(ROW($C$6:$C$24)-ROW($C$5))/(MMULT(--ISNUMBER(SEARCH(TRANSPOSE($F$6:$F$8),$C$6:$C$24)),ROW($F$6:$F$8)^0)=0),ROWS(N$6:N9))))</f>
        <v>473</v>
      </c>
    </row>
    <row r="10" spans="2:33" x14ac:dyDescent="0.25">
      <c r="B10" s="57">
        <v>43529</v>
      </c>
      <c r="C10" s="1" t="s">
        <v>61</v>
      </c>
      <c r="D10" s="1">
        <v>194</v>
      </c>
      <c r="H10" s="58">
        <v>43539</v>
      </c>
      <c r="I10" t="str">
        <v>PQRST WX</v>
      </c>
      <c r="J10">
        <v>417</v>
      </c>
      <c r="L10" s="59" cm="1">
        <f t="array" ref="L10">IF(ROWS(L$6:L10)&gt;$L$3,"",INDEX(B$6:B$24,_xlfn.AGGREGATE(15,6,(ROW($C$6:$C$24)-ROW($C$5))/(MMULT(--ISNUMBER(SEARCH(TRANSPOSE($F$6:$F$8),$C$6:$C$24)),ROW($F$6:$F$8)^0)=0),ROWS(L$6:L10))))</f>
        <v>43539</v>
      </c>
      <c r="M10" s="3" t="str" cm="1">
        <f t="array" ref="M10">IF(ROWS(M$6:M10)&gt;$L$3,"",INDEX(C$6:C$24,_xlfn.AGGREGATE(15,6,(ROW($C$6:$C$24)-ROW($C$5))/(MMULT(--ISNUMBER(SEARCH(TRANSPOSE($F$6:$F$8),$C$6:$C$24)),ROW($F$6:$F$8)^0)=0),ROWS(M$6:M10))))</f>
        <v>PQRST WX</v>
      </c>
      <c r="N10" s="3" cm="1">
        <f t="array" ref="N10">IF(ROWS(N$6:N10)&gt;$L$3,"",INDEX(D$6:D$24,_xlfn.AGGREGATE(15,6,(ROW($C$6:$C$24)-ROW($C$5))/(MMULT(--ISNUMBER(SEARCH(TRANSPOSE($F$6:$F$8),$C$6:$C$24)),ROW($F$6:$F$8)^0)=0),ROWS(N$6:N10))))</f>
        <v>417</v>
      </c>
    </row>
    <row r="11" spans="2:33" x14ac:dyDescent="0.25">
      <c r="B11" s="57">
        <v>43530</v>
      </c>
      <c r="C11" s="1" t="s">
        <v>57</v>
      </c>
      <c r="D11" s="1">
        <v>310</v>
      </c>
      <c r="H11" s="58">
        <v>43540</v>
      </c>
      <c r="I11" t="str">
        <v>WX</v>
      </c>
      <c r="J11">
        <v>439</v>
      </c>
      <c r="L11" s="59" cm="1">
        <f t="array" ref="L11">IF(ROWS(L$6:L11)&gt;$L$3,"",INDEX(B$6:B$24,_xlfn.AGGREGATE(15,6,(ROW($C$6:$C$24)-ROW($C$5))/(MMULT(--ISNUMBER(SEARCH(TRANSPOSE($F$6:$F$8),$C$6:$C$24)),ROW($F$6:$F$8)^0)=0),ROWS(L$6:L11))))</f>
        <v>43540</v>
      </c>
      <c r="M11" s="3" t="str" cm="1">
        <f t="array" ref="M11">IF(ROWS(M$6:M11)&gt;$L$3,"",INDEX(C$6:C$24,_xlfn.AGGREGATE(15,6,(ROW($C$6:$C$24)-ROW($C$5))/(MMULT(--ISNUMBER(SEARCH(TRANSPOSE($F$6:$F$8),$C$6:$C$24)),ROW($F$6:$F$8)^0)=0),ROWS(M$6:M11))))</f>
        <v>WX</v>
      </c>
      <c r="N11" s="3" cm="1">
        <f t="array" ref="N11">IF(ROWS(N$6:N11)&gt;$L$3,"",INDEX(D$6:D$24,_xlfn.AGGREGATE(15,6,(ROW($C$6:$C$24)-ROW($C$5))/(MMULT(--ISNUMBER(SEARCH(TRANSPOSE($F$6:$F$8),$C$6:$C$24)),ROW($F$6:$F$8)^0)=0),ROWS(N$6:N11))))</f>
        <v>439</v>
      </c>
    </row>
    <row r="12" spans="2:33" x14ac:dyDescent="0.25">
      <c r="B12" s="57">
        <v>43531</v>
      </c>
      <c r="C12" s="1" t="s">
        <v>63</v>
      </c>
      <c r="D12" s="1">
        <v>450</v>
      </c>
      <c r="H12" s="58">
        <v>43541</v>
      </c>
      <c r="I12" t="str">
        <v>YZ</v>
      </c>
      <c r="J12">
        <v>346</v>
      </c>
      <c r="L12" s="59" cm="1">
        <f t="array" ref="L12">IF(ROWS(L$6:L12)&gt;$L$3,"",INDEX(B$6:B$24,_xlfn.AGGREGATE(15,6,(ROW($C$6:$C$24)-ROW($C$5))/(MMULT(--ISNUMBER(SEARCH(TRANSPOSE($F$6:$F$8),$C$6:$C$24)),ROW($F$6:$F$8)^0)=0),ROWS(L$6:L12))))</f>
        <v>43541</v>
      </c>
      <c r="M12" s="3" t="str" cm="1">
        <f t="array" ref="M12">IF(ROWS(M$6:M12)&gt;$L$3,"",INDEX(C$6:C$24,_xlfn.AGGREGATE(15,6,(ROW($C$6:$C$24)-ROW($C$5))/(MMULT(--ISNUMBER(SEARCH(TRANSPOSE($F$6:$F$8),$C$6:$C$24)),ROW($F$6:$F$8)^0)=0),ROWS(M$6:M12))))</f>
        <v>YZ</v>
      </c>
      <c r="N12" s="3" cm="1">
        <f t="array" ref="N12">IF(ROWS(N$6:N12)&gt;$L$3,"",INDEX(D$6:D$24,_xlfn.AGGREGATE(15,6,(ROW($C$6:$C$24)-ROW($C$5))/(MMULT(--ISNUMBER(SEARCH(TRANSPOSE($F$6:$F$8),$C$6:$C$24)),ROW($F$6:$F$8)^0)=0),ROWS(N$6:N12))))</f>
        <v>346</v>
      </c>
    </row>
    <row r="13" spans="2:33" x14ac:dyDescent="0.25">
      <c r="B13" s="57">
        <v>43531</v>
      </c>
      <c r="C13" s="1" t="s">
        <v>64</v>
      </c>
      <c r="D13" s="1">
        <v>367</v>
      </c>
      <c r="H13" s="58"/>
      <c r="L13" s="59" t="str" cm="1">
        <f t="array" ref="L13">IF(ROWS(L$6:L13)&gt;$L$3,"",INDEX(B$6:B$24,_xlfn.AGGREGATE(15,6,(ROW($C$6:$C$24)-ROW($C$5))/(MMULT(--ISNUMBER(SEARCH(TRANSPOSE($F$6:$F$8),$C$6:$C$24)),ROW($F$6:$F$8)^0)=0),ROWS(L$6:L13))))</f>
        <v/>
      </c>
      <c r="M13" s="3" t="str" cm="1">
        <f t="array" ref="M13">IF(ROWS(M$6:M13)&gt;$L$3,"",INDEX(C$6:C$24,_xlfn.AGGREGATE(15,6,(ROW($C$6:$C$24)-ROW($C$5))/(MMULT(--ISNUMBER(SEARCH(TRANSPOSE($F$6:$F$8),$C$6:$C$24)),ROW($F$6:$F$8)^0)=0),ROWS(M$6:M13))))</f>
        <v/>
      </c>
      <c r="N13" s="3" t="str" cm="1">
        <f t="array" ref="N13">IF(ROWS(N$6:N13)&gt;$L$3,"",INDEX(D$6:D$24,_xlfn.AGGREGATE(15,6,(ROW($C$6:$C$24)-ROW($C$5))/(MMULT(--ISNUMBER(SEARCH(TRANSPOSE($F$6:$F$8),$C$6:$C$24)),ROW($F$6:$F$8)^0)=0),ROWS(N$6:N13))))</f>
        <v/>
      </c>
    </row>
    <row r="14" spans="2:33" x14ac:dyDescent="0.25">
      <c r="B14" s="57">
        <v>43531</v>
      </c>
      <c r="C14" s="1" t="s">
        <v>65</v>
      </c>
      <c r="D14" s="1">
        <v>417</v>
      </c>
      <c r="H14" s="60" t="s">
        <v>66</v>
      </c>
      <c r="L14" s="59" t="str" cm="1">
        <f t="array" ref="L14">IF(ROWS(L$6:L14)&gt;$L$3,"",INDEX(B$6:B$24,_xlfn.AGGREGATE(15,6,(ROW($C$6:$C$24)-ROW($C$5))/(MMULT(--ISNUMBER(SEARCH(TRANSPOSE($F$6:$F$8),$C$6:$C$24)),ROW($F$6:$F$8)^0)=0),ROWS(L$6:L14))))</f>
        <v/>
      </c>
      <c r="M14" s="3" t="str" cm="1">
        <f t="array" ref="M14">IF(ROWS(M$6:M14)&gt;$L$3,"",INDEX(C$6:C$24,_xlfn.AGGREGATE(15,6,(ROW($C$6:$C$24)-ROW($C$5))/(MMULT(--ISNUMBER(SEARCH(TRANSPOSE($F$6:$F$8),$C$6:$C$24)),ROW($F$6:$F$8)^0)=0),ROWS(M$6:M14))))</f>
        <v/>
      </c>
      <c r="N14" s="3" t="str" cm="1">
        <f t="array" ref="N14">IF(ROWS(N$6:N14)&gt;$L$3,"",INDEX(D$6:D$24,_xlfn.AGGREGATE(15,6,(ROW($C$6:$C$24)-ROW($C$5))/(MMULT(--ISNUMBER(SEARCH(TRANSPOSE($F$6:$F$8),$C$6:$C$24)),ROW($F$6:$F$8)^0)=0),ROWS(N$6:N14))))</f>
        <v/>
      </c>
    </row>
    <row r="15" spans="2:33" x14ac:dyDescent="0.25">
      <c r="B15" s="57">
        <v>43532</v>
      </c>
      <c r="C15" s="1" t="s">
        <v>67</v>
      </c>
      <c r="D15" s="1">
        <v>209</v>
      </c>
      <c r="H15" s="58"/>
      <c r="L15" s="59" t="str" cm="1">
        <f t="array" ref="L15">IF(ROWS(L$6:L15)&gt;$L$3,"",INDEX(B$6:B$24,_xlfn.AGGREGATE(15,6,(ROW($C$6:$C$24)-ROW($C$5))/(MMULT(--ISNUMBER(SEARCH(TRANSPOSE($F$6:$F$8),$C$6:$C$24)),ROW($F$6:$F$8)^0)=0),ROWS(L$6:L15))))</f>
        <v/>
      </c>
      <c r="M15" s="3" t="str" cm="1">
        <f t="array" ref="M15">IF(ROWS(M$6:M15)&gt;$L$3,"",INDEX(C$6:C$24,_xlfn.AGGREGATE(15,6,(ROW($C$6:$C$24)-ROW($C$5))/(MMULT(--ISNUMBER(SEARCH(TRANSPOSE($F$6:$F$8),$C$6:$C$24)),ROW($F$6:$F$8)^0)=0),ROWS(M$6:M15))))</f>
        <v/>
      </c>
      <c r="N15" s="3" t="str" cm="1">
        <f t="array" ref="N15">IF(ROWS(N$6:N15)&gt;$L$3,"",INDEX(D$6:D$24,_xlfn.AGGREGATE(15,6,(ROW($C$6:$C$24)-ROW($C$5))/(MMULT(--ISNUMBER(SEARCH(TRANSPOSE($F$6:$F$8),$C$6:$C$24)),ROW($F$6:$F$8)^0)=0),ROWS(N$6:N15))))</f>
        <v/>
      </c>
    </row>
    <row r="16" spans="2:33" x14ac:dyDescent="0.25">
      <c r="B16" s="57">
        <v>43533</v>
      </c>
      <c r="C16" s="1" t="s">
        <v>68</v>
      </c>
      <c r="D16" s="1">
        <v>319</v>
      </c>
      <c r="H16" s="58"/>
      <c r="L16" s="59" t="str" cm="1">
        <f t="array" ref="L16">IF(ROWS(L$6:L16)&gt;$L$3,"",INDEX(B$6:B$24,_xlfn.AGGREGATE(15,6,(ROW($C$6:$C$24)-ROW($C$5))/(MMULT(--ISNUMBER(SEARCH(TRANSPOSE($F$6:$F$8),$C$6:$C$24)),ROW($F$6:$F$8)^0)=0),ROWS(L$6:L16))))</f>
        <v/>
      </c>
      <c r="M16" s="3" t="str" cm="1">
        <f t="array" ref="M16">IF(ROWS(M$6:M16)&gt;$L$3,"",INDEX(C$6:C$24,_xlfn.AGGREGATE(15,6,(ROW($C$6:$C$24)-ROW($C$5))/(MMULT(--ISNUMBER(SEARCH(TRANSPOSE($F$6:$F$8),$C$6:$C$24)),ROW($F$6:$F$8)^0)=0),ROWS(M$6:M16))))</f>
        <v/>
      </c>
      <c r="N16" s="3" t="str" cm="1">
        <f t="array" ref="N16">IF(ROWS(N$6:N16)&gt;$L$3,"",INDEX(D$6:D$24,_xlfn.AGGREGATE(15,6,(ROW($C$6:$C$24)-ROW($C$5))/(MMULT(--ISNUMBER(SEARCH(TRANSPOSE($F$6:$F$8),$C$6:$C$24)),ROW($F$6:$F$8)^0)=0),ROWS(N$6:N16))))</f>
        <v/>
      </c>
    </row>
    <row r="17" spans="2:14" x14ac:dyDescent="0.25">
      <c r="B17" s="57">
        <v>43534</v>
      </c>
      <c r="C17" s="1" t="s">
        <v>69</v>
      </c>
      <c r="D17" s="1">
        <v>192</v>
      </c>
      <c r="H17" s="58"/>
      <c r="L17" s="59" t="str" cm="1">
        <f t="array" ref="L17">IF(ROWS(L$6:L17)&gt;$L$3,"",INDEX(B$6:B$24,_xlfn.AGGREGATE(15,6,(ROW($C$6:$C$24)-ROW($C$5))/(MMULT(--ISNUMBER(SEARCH(TRANSPOSE($F$6:$F$8),$C$6:$C$24)),ROW($F$6:$F$8)^0)=0),ROWS(L$6:L17))))</f>
        <v/>
      </c>
      <c r="M17" s="3" t="str" cm="1">
        <f t="array" ref="M17">IF(ROWS(M$6:M17)&gt;$L$3,"",INDEX(C$6:C$24,_xlfn.AGGREGATE(15,6,(ROW($C$6:$C$24)-ROW($C$5))/(MMULT(--ISNUMBER(SEARCH(TRANSPOSE($F$6:$F$8),$C$6:$C$24)),ROW($F$6:$F$8)^0)=0),ROWS(M$6:M17))))</f>
        <v/>
      </c>
      <c r="N17" s="3" t="str" cm="1">
        <f t="array" ref="N17">IF(ROWS(N$6:N17)&gt;$L$3,"",INDEX(D$6:D$24,_xlfn.AGGREGATE(15,6,(ROW($C$6:$C$24)-ROW($C$5))/(MMULT(--ISNUMBER(SEARCH(TRANSPOSE($F$6:$F$8),$C$6:$C$24)),ROW($F$6:$F$8)^0)=0),ROWS(N$6:N17))))</f>
        <v/>
      </c>
    </row>
    <row r="18" spans="2:14" x14ac:dyDescent="0.25">
      <c r="B18" s="57">
        <v>43535</v>
      </c>
      <c r="C18" s="1" t="s">
        <v>70</v>
      </c>
      <c r="D18" s="1">
        <v>278</v>
      </c>
      <c r="H18" s="58"/>
      <c r="L18" s="59" t="str" cm="1">
        <f t="array" ref="L18">IF(ROWS(L$6:L18)&gt;$L$3,"",INDEX(B$6:B$24,_xlfn.AGGREGATE(15,6,(ROW($C$6:$C$24)-ROW($C$5))/(MMULT(--ISNUMBER(SEARCH(TRANSPOSE($F$6:$F$8),$C$6:$C$24)),ROW($F$6:$F$8)^0)=0),ROWS(L$6:L18))))</f>
        <v/>
      </c>
      <c r="M18" s="3" t="str" cm="1">
        <f t="array" ref="M18">IF(ROWS(M$6:M18)&gt;$L$3,"",INDEX(C$6:C$24,_xlfn.AGGREGATE(15,6,(ROW($C$6:$C$24)-ROW($C$5))/(MMULT(--ISNUMBER(SEARCH(TRANSPOSE($F$6:$F$8),$C$6:$C$24)),ROW($F$6:$F$8)^0)=0),ROWS(M$6:M18))))</f>
        <v/>
      </c>
      <c r="N18" s="3" t="str" cm="1">
        <f t="array" ref="N18">IF(ROWS(N$6:N18)&gt;$L$3,"",INDEX(D$6:D$24,_xlfn.AGGREGATE(15,6,(ROW($C$6:$C$24)-ROW($C$5))/(MMULT(--ISNUMBER(SEARCH(TRANSPOSE($F$6:$F$8),$C$6:$C$24)),ROW($F$6:$F$8)^0)=0),ROWS(N$6:N18))))</f>
        <v/>
      </c>
    </row>
    <row r="19" spans="2:14" x14ac:dyDescent="0.25">
      <c r="B19" s="57">
        <v>43536</v>
      </c>
      <c r="C19" s="1" t="s">
        <v>71</v>
      </c>
      <c r="D19" s="1">
        <v>221</v>
      </c>
      <c r="H19" s="58"/>
      <c r="L19" s="59" t="str" cm="1">
        <f t="array" ref="L19">IF(ROWS(L$6:L19)&gt;$L$3,"",INDEX(B$6:B$24,_xlfn.AGGREGATE(15,6,(ROW($C$6:$C$24)-ROW($C$5))/(MMULT(--ISNUMBER(SEARCH(TRANSPOSE($F$6:$F$8),$C$6:$C$24)),ROW($F$6:$F$8)^0)=0),ROWS(L$6:L19))))</f>
        <v/>
      </c>
      <c r="M19" s="3" t="str" cm="1">
        <f t="array" ref="M19">IF(ROWS(M$6:M19)&gt;$L$3,"",INDEX(C$6:C$24,_xlfn.AGGREGATE(15,6,(ROW($C$6:$C$24)-ROW($C$5))/(MMULT(--ISNUMBER(SEARCH(TRANSPOSE($F$6:$F$8),$C$6:$C$24)),ROW($F$6:$F$8)^0)=0),ROWS(M$6:M19))))</f>
        <v/>
      </c>
      <c r="N19" s="3" t="str" cm="1">
        <f t="array" ref="N19">IF(ROWS(N$6:N19)&gt;$L$3,"",INDEX(D$6:D$24,_xlfn.AGGREGATE(15,6,(ROW($C$6:$C$24)-ROW($C$5))/(MMULT(--ISNUMBER(SEARCH(TRANSPOSE($F$6:$F$8),$C$6:$C$24)),ROW($F$6:$F$8)^0)=0),ROWS(N$6:N19))))</f>
        <v/>
      </c>
    </row>
    <row r="20" spans="2:14" x14ac:dyDescent="0.25">
      <c r="B20" s="57">
        <v>43537</v>
      </c>
      <c r="C20" s="1" t="s">
        <v>72</v>
      </c>
      <c r="D20" s="1">
        <v>291</v>
      </c>
      <c r="H20" s="58"/>
      <c r="L20" s="59" t="str" cm="1">
        <f t="array" ref="L20">IF(ROWS(L$6:L20)&gt;$L$3,"",INDEX(B$6:B$24,_xlfn.AGGREGATE(15,6,(ROW($C$6:$C$24)-ROW($C$5))/(MMULT(--ISNUMBER(SEARCH(TRANSPOSE($F$6:$F$8),$C$6:$C$24)),ROW($F$6:$F$8)^0)=0),ROWS(L$6:L20))))</f>
        <v/>
      </c>
      <c r="M20" s="3" t="str" cm="1">
        <f t="array" ref="M20">IF(ROWS(M$6:M20)&gt;$L$3,"",INDEX(C$6:C$24,_xlfn.AGGREGATE(15,6,(ROW($C$6:$C$24)-ROW($C$5))/(MMULT(--ISNUMBER(SEARCH(TRANSPOSE($F$6:$F$8),$C$6:$C$24)),ROW($F$6:$F$8)^0)=0),ROWS(M$6:M20))))</f>
        <v/>
      </c>
      <c r="N20" s="3" t="str" cm="1">
        <f t="array" ref="N20">IF(ROWS(N$6:N20)&gt;$L$3,"",INDEX(D$6:D$24,_xlfn.AGGREGATE(15,6,(ROW($C$6:$C$24)-ROW($C$5))/(MMULT(--ISNUMBER(SEARCH(TRANSPOSE($F$6:$F$8),$C$6:$C$24)),ROW($F$6:$F$8)^0)=0),ROWS(N$6:N20))))</f>
        <v/>
      </c>
    </row>
    <row r="21" spans="2:14" x14ac:dyDescent="0.25">
      <c r="B21" s="57">
        <v>43538</v>
      </c>
      <c r="C21" s="1" t="s">
        <v>73</v>
      </c>
      <c r="D21" s="1">
        <v>473</v>
      </c>
      <c r="H21" s="58"/>
      <c r="L21" s="59" t="str" cm="1">
        <f t="array" ref="L21">IF(ROWS(L$6:L21)&gt;$L$3,"",INDEX(B$6:B$24,_xlfn.AGGREGATE(15,6,(ROW($C$6:$C$24)-ROW($C$5))/(MMULT(--ISNUMBER(SEARCH(TRANSPOSE($F$6:$F$8),$C$6:$C$24)),ROW($F$6:$F$8)^0)=0),ROWS(L$6:L21))))</f>
        <v/>
      </c>
      <c r="M21" s="3" t="str" cm="1">
        <f t="array" ref="M21">IF(ROWS(M$6:M21)&gt;$L$3,"",INDEX(C$6:C$24,_xlfn.AGGREGATE(15,6,(ROW($C$6:$C$24)-ROW($C$5))/(MMULT(--ISNUMBER(SEARCH(TRANSPOSE($F$6:$F$8),$C$6:$C$24)),ROW($F$6:$F$8)^0)=0),ROWS(M$6:M21))))</f>
        <v/>
      </c>
      <c r="N21" s="3" t="str" cm="1">
        <f t="array" ref="N21">IF(ROWS(N$6:N21)&gt;$L$3,"",INDEX(D$6:D$24,_xlfn.AGGREGATE(15,6,(ROW($C$6:$C$24)-ROW($C$5))/(MMULT(--ISNUMBER(SEARCH(TRANSPOSE($F$6:$F$8),$C$6:$C$24)),ROW($F$6:$F$8)^0)=0),ROWS(N$6:N21))))</f>
        <v/>
      </c>
    </row>
    <row r="22" spans="2:14" x14ac:dyDescent="0.25">
      <c r="B22" s="57">
        <v>43539</v>
      </c>
      <c r="C22" s="1" t="s">
        <v>74</v>
      </c>
      <c r="D22" s="1">
        <v>417</v>
      </c>
      <c r="H22" s="58"/>
      <c r="L22" s="59" t="str" cm="1">
        <f t="array" ref="L22">IF(ROWS(L$6:L22)&gt;$L$3,"",INDEX(B$6:B$24,_xlfn.AGGREGATE(15,6,(ROW($C$6:$C$24)-ROW($C$5))/(MMULT(--ISNUMBER(SEARCH(TRANSPOSE($F$6:$F$8),$C$6:$C$24)),ROW($F$6:$F$8)^0)=0),ROWS(L$6:L22))))</f>
        <v/>
      </c>
      <c r="M22" s="3" t="str" cm="1">
        <f t="array" ref="M22">IF(ROWS(M$6:M22)&gt;$L$3,"",INDEX(C$6:C$24,_xlfn.AGGREGATE(15,6,(ROW($C$6:$C$24)-ROW($C$5))/(MMULT(--ISNUMBER(SEARCH(TRANSPOSE($F$6:$F$8),$C$6:$C$24)),ROW($F$6:$F$8)^0)=0),ROWS(M$6:M22))))</f>
        <v/>
      </c>
      <c r="N22" s="3" t="str" cm="1">
        <f t="array" ref="N22">IF(ROWS(N$6:N22)&gt;$L$3,"",INDEX(D$6:D$24,_xlfn.AGGREGATE(15,6,(ROW($C$6:$C$24)-ROW($C$5))/(MMULT(--ISNUMBER(SEARCH(TRANSPOSE($F$6:$F$8),$C$6:$C$24)),ROW($F$6:$F$8)^0)=0),ROWS(N$6:N22))))</f>
        <v/>
      </c>
    </row>
    <row r="23" spans="2:14" x14ac:dyDescent="0.25">
      <c r="B23" s="57">
        <v>43540</v>
      </c>
      <c r="C23" s="1" t="s">
        <v>75</v>
      </c>
      <c r="D23" s="1">
        <v>439</v>
      </c>
      <c r="H23" s="58"/>
      <c r="L23" s="59" t="str" cm="1">
        <f t="array" ref="L23">IF(ROWS(L$6:L23)&gt;$L$3,"",INDEX(B$6:B$24,_xlfn.AGGREGATE(15,6,(ROW($C$6:$C$24)-ROW($C$5))/(MMULT(--ISNUMBER(SEARCH(TRANSPOSE($F$6:$F$8),$C$6:$C$24)),ROW($F$6:$F$8)^0)=0),ROWS(L$6:L23))))</f>
        <v/>
      </c>
      <c r="M23" s="3" t="str" cm="1">
        <f t="array" ref="M23">IF(ROWS(M$6:M23)&gt;$L$3,"",INDEX(C$6:C$24,_xlfn.AGGREGATE(15,6,(ROW($C$6:$C$24)-ROW($C$5))/(MMULT(--ISNUMBER(SEARCH(TRANSPOSE($F$6:$F$8),$C$6:$C$24)),ROW($F$6:$F$8)^0)=0),ROWS(M$6:M23))))</f>
        <v/>
      </c>
      <c r="N23" s="3" t="str" cm="1">
        <f t="array" ref="N23">IF(ROWS(N$6:N23)&gt;$L$3,"",INDEX(D$6:D$24,_xlfn.AGGREGATE(15,6,(ROW($C$6:$C$24)-ROW($C$5))/(MMULT(--ISNUMBER(SEARCH(TRANSPOSE($F$6:$F$8),$C$6:$C$24)),ROW($F$6:$F$8)^0)=0),ROWS(N$6:N23))))</f>
        <v/>
      </c>
    </row>
    <row r="24" spans="2:14" x14ac:dyDescent="0.25">
      <c r="B24" s="57">
        <v>43541</v>
      </c>
      <c r="C24" s="1" t="s">
        <v>76</v>
      </c>
      <c r="D24" s="1">
        <v>346</v>
      </c>
      <c r="H24" s="58"/>
      <c r="L24" s="59" t="str" cm="1">
        <f t="array" ref="L24">IF(ROWS(L$6:L24)&gt;$L$3,"",INDEX(B$6:B$24,_xlfn.AGGREGATE(15,6,(ROW($C$6:$C$24)-ROW($C$5))/(MMULT(--ISNUMBER(SEARCH(TRANSPOSE($F$6:$F$8),$C$6:$C$24)),ROW($F$6:$F$8)^0)=0),ROWS(L$6:L24))))</f>
        <v/>
      </c>
      <c r="M24" s="3" t="str" cm="1">
        <f t="array" ref="M24">IF(ROWS(M$6:M24)&gt;$L$3,"",INDEX(C$6:C$24,_xlfn.AGGREGATE(15,6,(ROW($C$6:$C$24)-ROW($C$5))/(MMULT(--ISNUMBER(SEARCH(TRANSPOSE($F$6:$F$8),$C$6:$C$24)),ROW($F$6:$F$8)^0)=0),ROWS(M$6:M24))))</f>
        <v/>
      </c>
      <c r="N24" s="3" t="str" cm="1">
        <f t="array" ref="N24">IF(ROWS(N$6:N24)&gt;$L$3,"",INDEX(D$6:D$24,_xlfn.AGGREGATE(15,6,(ROW($C$6:$C$24)-ROW($C$5))/(MMULT(--ISNUMBER(SEARCH(TRANSPOSE($F$6:$F$8),$C$6:$C$24)),ROW($F$6:$F$8)^0)=0),ROWS(N$6:N24))))</f>
        <v/>
      </c>
    </row>
    <row r="25" spans="2:14" x14ac:dyDescent="0.25">
      <c r="H25" s="58"/>
    </row>
    <row r="26" spans="2:14" x14ac:dyDescent="0.25">
      <c r="H26" s="58"/>
    </row>
    <row r="27" spans="2:14" x14ac:dyDescent="0.25">
      <c r="H27" s="58"/>
    </row>
    <row r="28" spans="2:14" x14ac:dyDescent="0.25">
      <c r="H28" s="58"/>
    </row>
  </sheetData>
  <conditionalFormatting sqref="H6:J12 H15:J40">
    <cfRule type="notContainsBlanks" dxfId="2" priority="1">
      <formula>LEN(TRIM(H6))&gt;0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CCD1-5A84-4FF8-B315-023164EE4C57}">
  <sheetPr>
    <tabColor rgb="FFFF0000"/>
  </sheetPr>
  <dimension ref="B1:AG28"/>
  <sheetViews>
    <sheetView zoomScale="160" zoomScaleNormal="160" workbookViewId="0">
      <selection activeCell="H15" sqref="H15"/>
    </sheetView>
  </sheetViews>
  <sheetFormatPr defaultRowHeight="15" x14ac:dyDescent="0.25"/>
  <cols>
    <col min="1" max="1" width="1.875" customWidth="1"/>
    <col min="2" max="2" width="10.875" customWidth="1"/>
    <col min="3" max="3" width="13.625" customWidth="1"/>
    <col min="4" max="4" width="9" customWidth="1"/>
    <col min="5" max="5" width="1.875" customWidth="1"/>
    <col min="6" max="6" width="12.375" bestFit="1" customWidth="1"/>
    <col min="7" max="7" width="10.625" customWidth="1"/>
    <col min="8" max="8" width="9.75" customWidth="1"/>
    <col min="9" max="9" width="17.25" customWidth="1"/>
    <col min="10" max="10" width="10.375" customWidth="1"/>
    <col min="11" max="11" width="1.875" customWidth="1"/>
    <col min="12" max="21" width="10.375" customWidth="1"/>
    <col min="23" max="33" width="3.625" customWidth="1"/>
  </cols>
  <sheetData>
    <row r="1" spans="2:33" x14ac:dyDescent="0.25">
      <c r="B1" s="48" t="s">
        <v>38</v>
      </c>
      <c r="C1" s="48"/>
      <c r="D1" s="48"/>
      <c r="E1" s="48"/>
      <c r="F1" s="48"/>
      <c r="G1" s="48"/>
      <c r="H1" s="48"/>
      <c r="I1" s="48"/>
      <c r="L1" s="41" t="s">
        <v>39</v>
      </c>
      <c r="W1" s="49" t="s">
        <v>40</v>
      </c>
    </row>
    <row r="2" spans="2:33" x14ac:dyDescent="0.25">
      <c r="L2" s="50" t="s">
        <v>41</v>
      </c>
      <c r="AA2" s="49" t="s">
        <v>42</v>
      </c>
    </row>
    <row r="3" spans="2:33" x14ac:dyDescent="0.25">
      <c r="B3" s="51" t="s">
        <v>43</v>
      </c>
      <c r="D3" s="52" t="s">
        <v>44</v>
      </c>
      <c r="F3" s="52"/>
      <c r="H3" s="41" t="s">
        <v>45</v>
      </c>
      <c r="L3" s="1" cm="1">
        <f t="array" ref="L3">SUMPRODUCT(--(MMULT(--ISNUMBER(SEARCH(TRANSPOSE($F$6:$F$8),$C$6:$C$24)),ROW($F$6:$F$8)^0)=0))</f>
        <v>7</v>
      </c>
      <c r="AE3" s="49" t="s">
        <v>46</v>
      </c>
    </row>
    <row r="4" spans="2:33" x14ac:dyDescent="0.25">
      <c r="W4" s="41" t="s">
        <v>47</v>
      </c>
      <c r="AA4" s="41" t="s">
        <v>48</v>
      </c>
      <c r="AE4" s="41" t="s">
        <v>49</v>
      </c>
    </row>
    <row r="5" spans="2:33" x14ac:dyDescent="0.25">
      <c r="B5" s="53" t="s">
        <v>50</v>
      </c>
      <c r="C5" s="54" t="s">
        <v>51</v>
      </c>
      <c r="D5" s="54" t="s">
        <v>52</v>
      </c>
      <c r="F5" s="50" t="s">
        <v>51</v>
      </c>
      <c r="H5" s="53" t="s">
        <v>50</v>
      </c>
      <c r="I5" s="54" t="s">
        <v>51</v>
      </c>
      <c r="J5" s="54" t="s">
        <v>52</v>
      </c>
      <c r="L5" s="53" t="s">
        <v>50</v>
      </c>
      <c r="M5" s="54" t="s">
        <v>51</v>
      </c>
      <c r="N5" s="54" t="s">
        <v>52</v>
      </c>
      <c r="W5" s="55" t="s">
        <v>53</v>
      </c>
      <c r="X5" s="1" t="s">
        <v>54</v>
      </c>
      <c r="Y5" s="56" t="s">
        <v>55</v>
      </c>
      <c r="AA5" s="56" t="s">
        <v>53</v>
      </c>
      <c r="AB5" s="1" t="s">
        <v>54</v>
      </c>
      <c r="AC5" s="55" t="s">
        <v>55</v>
      </c>
      <c r="AE5" s="55" t="s">
        <v>53</v>
      </c>
      <c r="AF5" s="1" t="s">
        <v>54</v>
      </c>
      <c r="AG5" s="55" t="s">
        <v>55</v>
      </c>
    </row>
    <row r="6" spans="2:33" x14ac:dyDescent="0.25">
      <c r="B6" s="57">
        <v>43525</v>
      </c>
      <c r="C6" s="1" t="s">
        <v>56</v>
      </c>
      <c r="D6" s="1">
        <v>408</v>
      </c>
      <c r="F6" s="1" t="s">
        <v>57</v>
      </c>
      <c r="H6" s="58" cm="1">
        <f t="array" ref="H6:J12">_xlfn._xlws.FILTER(B6:D24,MMULT(--ISNUMBER(SEARCH(TRANSPOSE(F6:F8),C6:C24)),ROW(F6:F8)^0)=0,"None")</f>
        <v>43533</v>
      </c>
      <c r="I6" t="str">
        <v>GHI</v>
      </c>
      <c r="J6">
        <v>319</v>
      </c>
      <c r="L6" s="59" cm="1">
        <f t="array" ref="L6">IF(ROWS(L$6:L6)&gt;$L$3,"",INDEX(B$6:B$24,_xlfn.AGGREGATE(15,6,(ROW($C$6:$C$24)-ROW($C$5))/(MMULT(--ISNUMBER(SEARCH(TRANSPOSE($F$6:$F$8),$C$6:$C$24)),ROW($F$6:$F$8)^0)=0),ROWS(L$6:L6))))</f>
        <v>43533</v>
      </c>
      <c r="M6" s="3" t="str" cm="1">
        <f t="array" ref="M6">IF(ROWS(M$6:M6)&gt;$L$3,"",INDEX(C$6:C$24,_xlfn.AGGREGATE(15,6,(ROW($C$6:$C$24)-ROW($C$5))/(MMULT(--ISNUMBER(SEARCH(TRANSPOSE($F$6:$F$8),$C$6:$C$24)),ROW($F$6:$F$8)^0)=0),ROWS(M$6:M6))))</f>
        <v>GHI</v>
      </c>
      <c r="N6" s="3" cm="1">
        <f t="array" ref="N6">IF(ROWS(N$6:N6)&gt;$L$3,"",INDEX(D$6:D$24,_xlfn.AGGREGATE(15,6,(ROW($C$6:$C$24)-ROW($C$5))/(MMULT(--ISNUMBER(SEARCH(TRANSPOSE($F$6:$F$8),$C$6:$C$24)),ROW($F$6:$F$8)^0)=0),ROWS(N$6:N6))))</f>
        <v>319</v>
      </c>
      <c r="W6" s="1" cm="1">
        <f t="array" ref="W6">ROWS(SEARCH(TRANSPOSE(J9:J10),G9:G25))</f>
        <v>17</v>
      </c>
      <c r="Y6" s="1" cm="1">
        <f t="array" ref="Y6">COLUMNS(TRANSPOSE(J9:J10))</f>
        <v>2</v>
      </c>
      <c r="AA6" s="1">
        <v>2</v>
      </c>
      <c r="AC6" s="1">
        <v>1</v>
      </c>
      <c r="AE6" s="1">
        <f>W6</f>
        <v>17</v>
      </c>
      <c r="AG6" s="1">
        <v>1</v>
      </c>
    </row>
    <row r="7" spans="2:33" x14ac:dyDescent="0.25">
      <c r="B7" s="57">
        <v>43526</v>
      </c>
      <c r="C7" s="1" t="s">
        <v>58</v>
      </c>
      <c r="D7" s="1">
        <v>348</v>
      </c>
      <c r="F7" s="1" t="s">
        <v>59</v>
      </c>
      <c r="H7" s="58">
        <v>43534</v>
      </c>
      <c r="I7" t="str">
        <v>JKL</v>
      </c>
      <c r="J7">
        <v>192</v>
      </c>
      <c r="L7" s="59" cm="1">
        <f t="array" ref="L7">IF(ROWS(L$6:L7)&gt;$L$3,"",INDEX(B$6:B$24,_xlfn.AGGREGATE(15,6,(ROW($C$6:$C$24)-ROW($C$5))/(MMULT(--ISNUMBER(SEARCH(TRANSPOSE($F$6:$F$8),$C$6:$C$24)),ROW($F$6:$F$8)^0)=0),ROWS(L$6:L7))))</f>
        <v>43534</v>
      </c>
      <c r="M7" s="3" t="str" cm="1">
        <f t="array" ref="M7">IF(ROWS(M$6:M7)&gt;$L$3,"",INDEX(C$6:C$24,_xlfn.AGGREGATE(15,6,(ROW($C$6:$C$24)-ROW($C$5))/(MMULT(--ISNUMBER(SEARCH(TRANSPOSE($F$6:$F$8),$C$6:$C$24)),ROW($F$6:$F$8)^0)=0),ROWS(M$6:M7))))</f>
        <v>JKL</v>
      </c>
      <c r="N7" s="3" cm="1">
        <f t="array" ref="N7">IF(ROWS(N$6:N7)&gt;$L$3,"",INDEX(D$6:D$24,_xlfn.AGGREGATE(15,6,(ROW($C$6:$C$24)-ROW($C$5))/(MMULT(--ISNUMBER(SEARCH(TRANSPOSE($F$6:$F$8),$C$6:$C$24)),ROW($F$6:$F$8)^0)=0),ROWS(N$6:N7))))</f>
        <v>192</v>
      </c>
    </row>
    <row r="8" spans="2:33" x14ac:dyDescent="0.25">
      <c r="B8" s="57">
        <v>43527</v>
      </c>
      <c r="C8" s="1" t="s">
        <v>60</v>
      </c>
      <c r="D8" s="1">
        <v>387</v>
      </c>
      <c r="F8" s="1" t="s">
        <v>61</v>
      </c>
      <c r="H8" s="58">
        <v>43537</v>
      </c>
      <c r="I8" t="str">
        <v>OPQ JKL</v>
      </c>
      <c r="J8">
        <v>291</v>
      </c>
      <c r="L8" s="59" cm="1">
        <f t="array" ref="L8">IF(ROWS(L$6:L8)&gt;$L$3,"",INDEX(B$6:B$24,_xlfn.AGGREGATE(15,6,(ROW($C$6:$C$24)-ROW($C$5))/(MMULT(--ISNUMBER(SEARCH(TRANSPOSE($F$6:$F$8),$C$6:$C$24)),ROW($F$6:$F$8)^0)=0),ROWS(L$6:L8))))</f>
        <v>43537</v>
      </c>
      <c r="M8" s="3" t="str" cm="1">
        <f t="array" ref="M8">IF(ROWS(M$6:M8)&gt;$L$3,"",INDEX(C$6:C$24,_xlfn.AGGREGATE(15,6,(ROW($C$6:$C$24)-ROW($C$5))/(MMULT(--ISNUMBER(SEARCH(TRANSPOSE($F$6:$F$8),$C$6:$C$24)),ROW($F$6:$F$8)^0)=0),ROWS(M$6:M8))))</f>
        <v>OPQ JKL</v>
      </c>
      <c r="N8" s="3" cm="1">
        <f t="array" ref="N8">IF(ROWS(N$6:N8)&gt;$L$3,"",INDEX(D$6:D$24,_xlfn.AGGREGATE(15,6,(ROW($C$6:$C$24)-ROW($C$5))/(MMULT(--ISNUMBER(SEARCH(TRANSPOSE($F$6:$F$8),$C$6:$C$24)),ROW($F$6:$F$8)^0)=0),ROWS(N$6:N8))))</f>
        <v>291</v>
      </c>
    </row>
    <row r="9" spans="2:33" x14ac:dyDescent="0.25">
      <c r="B9" s="57">
        <v>43528</v>
      </c>
      <c r="C9" s="1" t="s">
        <v>62</v>
      </c>
      <c r="D9" s="1">
        <v>492</v>
      </c>
      <c r="H9" s="58">
        <v>43538</v>
      </c>
      <c r="I9" t="str">
        <v>MNO</v>
      </c>
      <c r="J9">
        <v>473</v>
      </c>
      <c r="L9" s="59" cm="1">
        <f t="array" ref="L9">IF(ROWS(L$6:L9)&gt;$L$3,"",INDEX(B$6:B$24,_xlfn.AGGREGATE(15,6,(ROW($C$6:$C$24)-ROW($C$5))/(MMULT(--ISNUMBER(SEARCH(TRANSPOSE($F$6:$F$8),$C$6:$C$24)),ROW($F$6:$F$8)^0)=0),ROWS(L$6:L9))))</f>
        <v>43538</v>
      </c>
      <c r="M9" s="3" t="str" cm="1">
        <f t="array" ref="M9">IF(ROWS(M$6:M9)&gt;$L$3,"",INDEX(C$6:C$24,_xlfn.AGGREGATE(15,6,(ROW($C$6:$C$24)-ROW($C$5))/(MMULT(--ISNUMBER(SEARCH(TRANSPOSE($F$6:$F$8),$C$6:$C$24)),ROW($F$6:$F$8)^0)=0),ROWS(M$6:M9))))</f>
        <v>MNO</v>
      </c>
      <c r="N9" s="3" cm="1">
        <f t="array" ref="N9">IF(ROWS(N$6:N9)&gt;$L$3,"",INDEX(D$6:D$24,_xlfn.AGGREGATE(15,6,(ROW($C$6:$C$24)-ROW($C$5))/(MMULT(--ISNUMBER(SEARCH(TRANSPOSE($F$6:$F$8),$C$6:$C$24)),ROW($F$6:$F$8)^0)=0),ROWS(N$6:N9))))</f>
        <v>473</v>
      </c>
    </row>
    <row r="10" spans="2:33" x14ac:dyDescent="0.25">
      <c r="B10" s="57">
        <v>43529</v>
      </c>
      <c r="C10" s="1" t="s">
        <v>61</v>
      </c>
      <c r="D10" s="1">
        <v>194</v>
      </c>
      <c r="H10" s="58">
        <v>43539</v>
      </c>
      <c r="I10" t="str">
        <v>PQRST WX</v>
      </c>
      <c r="J10">
        <v>417</v>
      </c>
      <c r="L10" s="59" cm="1">
        <f t="array" ref="L10">IF(ROWS(L$6:L10)&gt;$L$3,"",INDEX(B$6:B$24,_xlfn.AGGREGATE(15,6,(ROW($C$6:$C$24)-ROW($C$5))/(MMULT(--ISNUMBER(SEARCH(TRANSPOSE($F$6:$F$8),$C$6:$C$24)),ROW($F$6:$F$8)^0)=0),ROWS(L$6:L10))))</f>
        <v>43539</v>
      </c>
      <c r="M10" s="3" t="str" cm="1">
        <f t="array" ref="M10">IF(ROWS(M$6:M10)&gt;$L$3,"",INDEX(C$6:C$24,_xlfn.AGGREGATE(15,6,(ROW($C$6:$C$24)-ROW($C$5))/(MMULT(--ISNUMBER(SEARCH(TRANSPOSE($F$6:$F$8),$C$6:$C$24)),ROW($F$6:$F$8)^0)=0),ROWS(M$6:M10))))</f>
        <v>PQRST WX</v>
      </c>
      <c r="N10" s="3" cm="1">
        <f t="array" ref="N10">IF(ROWS(N$6:N10)&gt;$L$3,"",INDEX(D$6:D$24,_xlfn.AGGREGATE(15,6,(ROW($C$6:$C$24)-ROW($C$5))/(MMULT(--ISNUMBER(SEARCH(TRANSPOSE($F$6:$F$8),$C$6:$C$24)),ROW($F$6:$F$8)^0)=0),ROWS(N$6:N10))))</f>
        <v>417</v>
      </c>
    </row>
    <row r="11" spans="2:33" x14ac:dyDescent="0.25">
      <c r="B11" s="57">
        <v>43530</v>
      </c>
      <c r="C11" s="1" t="s">
        <v>57</v>
      </c>
      <c r="D11" s="1">
        <v>310</v>
      </c>
      <c r="H11" s="58">
        <v>43540</v>
      </c>
      <c r="I11" t="str">
        <v>WX</v>
      </c>
      <c r="J11">
        <v>439</v>
      </c>
      <c r="L11" s="59" cm="1">
        <f t="array" ref="L11">IF(ROWS(L$6:L11)&gt;$L$3,"",INDEX(B$6:B$24,_xlfn.AGGREGATE(15,6,(ROW($C$6:$C$24)-ROW($C$5))/(MMULT(--ISNUMBER(SEARCH(TRANSPOSE($F$6:$F$8),$C$6:$C$24)),ROW($F$6:$F$8)^0)=0),ROWS(L$6:L11))))</f>
        <v>43540</v>
      </c>
      <c r="M11" s="3" t="str" cm="1">
        <f t="array" ref="M11">IF(ROWS(M$6:M11)&gt;$L$3,"",INDEX(C$6:C$24,_xlfn.AGGREGATE(15,6,(ROW($C$6:$C$24)-ROW($C$5))/(MMULT(--ISNUMBER(SEARCH(TRANSPOSE($F$6:$F$8),$C$6:$C$24)),ROW($F$6:$F$8)^0)=0),ROWS(M$6:M11))))</f>
        <v>WX</v>
      </c>
      <c r="N11" s="3" cm="1">
        <f t="array" ref="N11">IF(ROWS(N$6:N11)&gt;$L$3,"",INDEX(D$6:D$24,_xlfn.AGGREGATE(15,6,(ROW($C$6:$C$24)-ROW($C$5))/(MMULT(--ISNUMBER(SEARCH(TRANSPOSE($F$6:$F$8),$C$6:$C$24)),ROW($F$6:$F$8)^0)=0),ROWS(N$6:N11))))</f>
        <v>439</v>
      </c>
    </row>
    <row r="12" spans="2:33" x14ac:dyDescent="0.25">
      <c r="B12" s="57">
        <v>43531</v>
      </c>
      <c r="C12" s="1" t="s">
        <v>63</v>
      </c>
      <c r="D12" s="1">
        <v>450</v>
      </c>
      <c r="H12" s="58">
        <v>43541</v>
      </c>
      <c r="I12" t="str">
        <v>YZ</v>
      </c>
      <c r="J12">
        <v>346</v>
      </c>
      <c r="L12" s="59" cm="1">
        <f t="array" ref="L12">IF(ROWS(L$6:L12)&gt;$L$3,"",INDEX(B$6:B$24,_xlfn.AGGREGATE(15,6,(ROW($C$6:$C$24)-ROW($C$5))/(MMULT(--ISNUMBER(SEARCH(TRANSPOSE($F$6:$F$8),$C$6:$C$24)),ROW($F$6:$F$8)^0)=0),ROWS(L$6:L12))))</f>
        <v>43541</v>
      </c>
      <c r="M12" s="3" t="str" cm="1">
        <f t="array" ref="M12">IF(ROWS(M$6:M12)&gt;$L$3,"",INDEX(C$6:C$24,_xlfn.AGGREGATE(15,6,(ROW($C$6:$C$24)-ROW($C$5))/(MMULT(--ISNUMBER(SEARCH(TRANSPOSE($F$6:$F$8),$C$6:$C$24)),ROW($F$6:$F$8)^0)=0),ROWS(M$6:M12))))</f>
        <v>YZ</v>
      </c>
      <c r="N12" s="3" cm="1">
        <f t="array" ref="N12">IF(ROWS(N$6:N12)&gt;$L$3,"",INDEX(D$6:D$24,_xlfn.AGGREGATE(15,6,(ROW($C$6:$C$24)-ROW($C$5))/(MMULT(--ISNUMBER(SEARCH(TRANSPOSE($F$6:$F$8),$C$6:$C$24)),ROW($F$6:$F$8)^0)=0),ROWS(N$6:N12))))</f>
        <v>346</v>
      </c>
    </row>
    <row r="13" spans="2:33" x14ac:dyDescent="0.25">
      <c r="B13" s="57">
        <v>43531</v>
      </c>
      <c r="C13" s="1" t="s">
        <v>64</v>
      </c>
      <c r="D13" s="1">
        <v>367</v>
      </c>
      <c r="H13" s="58"/>
      <c r="L13" s="59" t="str" cm="1">
        <f t="array" ref="L13">IF(ROWS(L$6:L13)&gt;$L$3,"",INDEX(B$6:B$24,_xlfn.AGGREGATE(15,6,(ROW($C$6:$C$24)-ROW($C$5))/(MMULT(--ISNUMBER(SEARCH(TRANSPOSE($F$6:$F$8),$C$6:$C$24)),ROW($F$6:$F$8)^0)=0),ROWS(L$6:L13))))</f>
        <v/>
      </c>
      <c r="M13" s="3" t="str" cm="1">
        <f t="array" ref="M13">IF(ROWS(M$6:M13)&gt;$L$3,"",INDEX(C$6:C$24,_xlfn.AGGREGATE(15,6,(ROW($C$6:$C$24)-ROW($C$5))/(MMULT(--ISNUMBER(SEARCH(TRANSPOSE($F$6:$F$8),$C$6:$C$24)),ROW($F$6:$F$8)^0)=0),ROWS(M$6:M13))))</f>
        <v/>
      </c>
      <c r="N13" s="3" t="str" cm="1">
        <f t="array" ref="N13">IF(ROWS(N$6:N13)&gt;$L$3,"",INDEX(D$6:D$24,_xlfn.AGGREGATE(15,6,(ROW($C$6:$C$24)-ROW($C$5))/(MMULT(--ISNUMBER(SEARCH(TRANSPOSE($F$6:$F$8),$C$6:$C$24)),ROW($F$6:$F$8)^0)=0),ROWS(N$6:N13))))</f>
        <v/>
      </c>
    </row>
    <row r="14" spans="2:33" x14ac:dyDescent="0.25">
      <c r="B14" s="57">
        <v>43531</v>
      </c>
      <c r="C14" s="1" t="s">
        <v>65</v>
      </c>
      <c r="D14" s="1">
        <v>417</v>
      </c>
      <c r="H14" s="60" t="s">
        <v>66</v>
      </c>
      <c r="L14" s="59" t="str" cm="1">
        <f t="array" ref="L14">IF(ROWS(L$6:L14)&gt;$L$3,"",INDEX(B$6:B$24,_xlfn.AGGREGATE(15,6,(ROW($C$6:$C$24)-ROW($C$5))/(MMULT(--ISNUMBER(SEARCH(TRANSPOSE($F$6:$F$8),$C$6:$C$24)),ROW($F$6:$F$8)^0)=0),ROWS(L$6:L14))))</f>
        <v/>
      </c>
      <c r="M14" s="3" t="str" cm="1">
        <f t="array" ref="M14">IF(ROWS(M$6:M14)&gt;$L$3,"",INDEX(C$6:C$24,_xlfn.AGGREGATE(15,6,(ROW($C$6:$C$24)-ROW($C$5))/(MMULT(--ISNUMBER(SEARCH(TRANSPOSE($F$6:$F$8),$C$6:$C$24)),ROW($F$6:$F$8)^0)=0),ROWS(M$6:M14))))</f>
        <v/>
      </c>
      <c r="N14" s="3" t="str" cm="1">
        <f t="array" ref="N14">IF(ROWS(N$6:N14)&gt;$L$3,"",INDEX(D$6:D$24,_xlfn.AGGREGATE(15,6,(ROW($C$6:$C$24)-ROW($C$5))/(MMULT(--ISNUMBER(SEARCH(TRANSPOSE($F$6:$F$8),$C$6:$C$24)),ROW($F$6:$F$8)^0)=0),ROWS(N$6:N14))))</f>
        <v/>
      </c>
    </row>
    <row r="15" spans="2:33" x14ac:dyDescent="0.25">
      <c r="B15" s="57">
        <v>43532</v>
      </c>
      <c r="C15" s="1" t="s">
        <v>67</v>
      </c>
      <c r="D15" s="1">
        <v>209</v>
      </c>
      <c r="H15" s="58" cm="1">
        <f t="array" ref="H15:J21">_xlfn._xlws.FILTER(B6:D24,NOT(_xlfn.BYROW(--ISNUMBER(SEARCH(_xlfn.TOROW(F6:F8),C6:C24)),_xlfn.LAMBDA(_xlpm.r,SUM(_xlpm.r )))))</f>
        <v>43533</v>
      </c>
      <c r="I15" t="str">
        <v>GHI</v>
      </c>
      <c r="J15">
        <v>319</v>
      </c>
      <c r="L15" s="59" t="str" cm="1">
        <f t="array" ref="L15">IF(ROWS(L$6:L15)&gt;$L$3,"",INDEX(B$6:B$24,_xlfn.AGGREGATE(15,6,(ROW($C$6:$C$24)-ROW($C$5))/(MMULT(--ISNUMBER(SEARCH(TRANSPOSE($F$6:$F$8),$C$6:$C$24)),ROW($F$6:$F$8)^0)=0),ROWS(L$6:L15))))</f>
        <v/>
      </c>
      <c r="M15" s="3" t="str" cm="1">
        <f t="array" ref="M15">IF(ROWS(M$6:M15)&gt;$L$3,"",INDEX(C$6:C$24,_xlfn.AGGREGATE(15,6,(ROW($C$6:$C$24)-ROW($C$5))/(MMULT(--ISNUMBER(SEARCH(TRANSPOSE($F$6:$F$8),$C$6:$C$24)),ROW($F$6:$F$8)^0)=0),ROWS(M$6:M15))))</f>
        <v/>
      </c>
      <c r="N15" s="3" t="str" cm="1">
        <f t="array" ref="N15">IF(ROWS(N$6:N15)&gt;$L$3,"",INDEX(D$6:D$24,_xlfn.AGGREGATE(15,6,(ROW($C$6:$C$24)-ROW($C$5))/(MMULT(--ISNUMBER(SEARCH(TRANSPOSE($F$6:$F$8),$C$6:$C$24)),ROW($F$6:$F$8)^0)=0),ROWS(N$6:N15))))</f>
        <v/>
      </c>
    </row>
    <row r="16" spans="2:33" x14ac:dyDescent="0.25">
      <c r="B16" s="57">
        <v>43533</v>
      </c>
      <c r="C16" s="1" t="s">
        <v>68</v>
      </c>
      <c r="D16" s="1">
        <v>319</v>
      </c>
      <c r="H16" s="58">
        <v>43534</v>
      </c>
      <c r="I16" t="str">
        <v>JKL</v>
      </c>
      <c r="J16">
        <v>192</v>
      </c>
      <c r="L16" s="59" t="str" cm="1">
        <f t="array" ref="L16">IF(ROWS(L$6:L16)&gt;$L$3,"",INDEX(B$6:B$24,_xlfn.AGGREGATE(15,6,(ROW($C$6:$C$24)-ROW($C$5))/(MMULT(--ISNUMBER(SEARCH(TRANSPOSE($F$6:$F$8),$C$6:$C$24)),ROW($F$6:$F$8)^0)=0),ROWS(L$6:L16))))</f>
        <v/>
      </c>
      <c r="M16" s="3" t="str" cm="1">
        <f t="array" ref="M16">IF(ROWS(M$6:M16)&gt;$L$3,"",INDEX(C$6:C$24,_xlfn.AGGREGATE(15,6,(ROW($C$6:$C$24)-ROW($C$5))/(MMULT(--ISNUMBER(SEARCH(TRANSPOSE($F$6:$F$8),$C$6:$C$24)),ROW($F$6:$F$8)^0)=0),ROWS(M$6:M16))))</f>
        <v/>
      </c>
      <c r="N16" s="3" t="str" cm="1">
        <f t="array" ref="N16">IF(ROWS(N$6:N16)&gt;$L$3,"",INDEX(D$6:D$24,_xlfn.AGGREGATE(15,6,(ROW($C$6:$C$24)-ROW($C$5))/(MMULT(--ISNUMBER(SEARCH(TRANSPOSE($F$6:$F$8),$C$6:$C$24)),ROW($F$6:$F$8)^0)=0),ROWS(N$6:N16))))</f>
        <v/>
      </c>
    </row>
    <row r="17" spans="2:14" x14ac:dyDescent="0.25">
      <c r="B17" s="57">
        <v>43534</v>
      </c>
      <c r="C17" s="1" t="s">
        <v>69</v>
      </c>
      <c r="D17" s="1">
        <v>192</v>
      </c>
      <c r="H17" s="58">
        <v>43537</v>
      </c>
      <c r="I17" t="str">
        <v>OPQ JKL</v>
      </c>
      <c r="J17">
        <v>291</v>
      </c>
      <c r="L17" s="59" t="str" cm="1">
        <f t="array" ref="L17">IF(ROWS(L$6:L17)&gt;$L$3,"",INDEX(B$6:B$24,_xlfn.AGGREGATE(15,6,(ROW($C$6:$C$24)-ROW($C$5))/(MMULT(--ISNUMBER(SEARCH(TRANSPOSE($F$6:$F$8),$C$6:$C$24)),ROW($F$6:$F$8)^0)=0),ROWS(L$6:L17))))</f>
        <v/>
      </c>
      <c r="M17" s="3" t="str" cm="1">
        <f t="array" ref="M17">IF(ROWS(M$6:M17)&gt;$L$3,"",INDEX(C$6:C$24,_xlfn.AGGREGATE(15,6,(ROW($C$6:$C$24)-ROW($C$5))/(MMULT(--ISNUMBER(SEARCH(TRANSPOSE($F$6:$F$8),$C$6:$C$24)),ROW($F$6:$F$8)^0)=0),ROWS(M$6:M17))))</f>
        <v/>
      </c>
      <c r="N17" s="3" t="str" cm="1">
        <f t="array" ref="N17">IF(ROWS(N$6:N17)&gt;$L$3,"",INDEX(D$6:D$24,_xlfn.AGGREGATE(15,6,(ROW($C$6:$C$24)-ROW($C$5))/(MMULT(--ISNUMBER(SEARCH(TRANSPOSE($F$6:$F$8),$C$6:$C$24)),ROW($F$6:$F$8)^0)=0),ROWS(N$6:N17))))</f>
        <v/>
      </c>
    </row>
    <row r="18" spans="2:14" x14ac:dyDescent="0.25">
      <c r="B18" s="57">
        <v>43535</v>
      </c>
      <c r="C18" s="1" t="s">
        <v>70</v>
      </c>
      <c r="D18" s="1">
        <v>278</v>
      </c>
      <c r="H18" s="58">
        <v>43538</v>
      </c>
      <c r="I18" t="str">
        <v>MNO</v>
      </c>
      <c r="J18">
        <v>473</v>
      </c>
      <c r="L18" s="59" t="str" cm="1">
        <f t="array" ref="L18">IF(ROWS(L$6:L18)&gt;$L$3,"",INDEX(B$6:B$24,_xlfn.AGGREGATE(15,6,(ROW($C$6:$C$24)-ROW($C$5))/(MMULT(--ISNUMBER(SEARCH(TRANSPOSE($F$6:$F$8),$C$6:$C$24)),ROW($F$6:$F$8)^0)=0),ROWS(L$6:L18))))</f>
        <v/>
      </c>
      <c r="M18" s="3" t="str" cm="1">
        <f t="array" ref="M18">IF(ROWS(M$6:M18)&gt;$L$3,"",INDEX(C$6:C$24,_xlfn.AGGREGATE(15,6,(ROW($C$6:$C$24)-ROW($C$5))/(MMULT(--ISNUMBER(SEARCH(TRANSPOSE($F$6:$F$8),$C$6:$C$24)),ROW($F$6:$F$8)^0)=0),ROWS(M$6:M18))))</f>
        <v/>
      </c>
      <c r="N18" s="3" t="str" cm="1">
        <f t="array" ref="N18">IF(ROWS(N$6:N18)&gt;$L$3,"",INDEX(D$6:D$24,_xlfn.AGGREGATE(15,6,(ROW($C$6:$C$24)-ROW($C$5))/(MMULT(--ISNUMBER(SEARCH(TRANSPOSE($F$6:$F$8),$C$6:$C$24)),ROW($F$6:$F$8)^0)=0),ROWS(N$6:N18))))</f>
        <v/>
      </c>
    </row>
    <row r="19" spans="2:14" x14ac:dyDescent="0.25">
      <c r="B19" s="57">
        <v>43536</v>
      </c>
      <c r="C19" s="1" t="s">
        <v>71</v>
      </c>
      <c r="D19" s="1">
        <v>221</v>
      </c>
      <c r="H19" s="58">
        <v>43539</v>
      </c>
      <c r="I19" t="str">
        <v>PQRST WX</v>
      </c>
      <c r="J19">
        <v>417</v>
      </c>
      <c r="L19" s="59" t="str" cm="1">
        <f t="array" ref="L19">IF(ROWS(L$6:L19)&gt;$L$3,"",INDEX(B$6:B$24,_xlfn.AGGREGATE(15,6,(ROW($C$6:$C$24)-ROW($C$5))/(MMULT(--ISNUMBER(SEARCH(TRANSPOSE($F$6:$F$8),$C$6:$C$24)),ROW($F$6:$F$8)^0)=0),ROWS(L$6:L19))))</f>
        <v/>
      </c>
      <c r="M19" s="3" t="str" cm="1">
        <f t="array" ref="M19">IF(ROWS(M$6:M19)&gt;$L$3,"",INDEX(C$6:C$24,_xlfn.AGGREGATE(15,6,(ROW($C$6:$C$24)-ROW($C$5))/(MMULT(--ISNUMBER(SEARCH(TRANSPOSE($F$6:$F$8),$C$6:$C$24)),ROW($F$6:$F$8)^0)=0),ROWS(M$6:M19))))</f>
        <v/>
      </c>
      <c r="N19" s="3" t="str" cm="1">
        <f t="array" ref="N19">IF(ROWS(N$6:N19)&gt;$L$3,"",INDEX(D$6:D$24,_xlfn.AGGREGATE(15,6,(ROW($C$6:$C$24)-ROW($C$5))/(MMULT(--ISNUMBER(SEARCH(TRANSPOSE($F$6:$F$8),$C$6:$C$24)),ROW($F$6:$F$8)^0)=0),ROWS(N$6:N19))))</f>
        <v/>
      </c>
    </row>
    <row r="20" spans="2:14" x14ac:dyDescent="0.25">
      <c r="B20" s="57">
        <v>43537</v>
      </c>
      <c r="C20" s="1" t="s">
        <v>72</v>
      </c>
      <c r="D20" s="1">
        <v>291</v>
      </c>
      <c r="H20" s="58">
        <v>43540</v>
      </c>
      <c r="I20" t="str">
        <v>WX</v>
      </c>
      <c r="J20">
        <v>439</v>
      </c>
      <c r="L20" s="59" t="str" cm="1">
        <f t="array" ref="L20">IF(ROWS(L$6:L20)&gt;$L$3,"",INDEX(B$6:B$24,_xlfn.AGGREGATE(15,6,(ROW($C$6:$C$24)-ROW($C$5))/(MMULT(--ISNUMBER(SEARCH(TRANSPOSE($F$6:$F$8),$C$6:$C$24)),ROW($F$6:$F$8)^0)=0),ROWS(L$6:L20))))</f>
        <v/>
      </c>
      <c r="M20" s="3" t="str" cm="1">
        <f t="array" ref="M20">IF(ROWS(M$6:M20)&gt;$L$3,"",INDEX(C$6:C$24,_xlfn.AGGREGATE(15,6,(ROW($C$6:$C$24)-ROW($C$5))/(MMULT(--ISNUMBER(SEARCH(TRANSPOSE($F$6:$F$8),$C$6:$C$24)),ROW($F$6:$F$8)^0)=0),ROWS(M$6:M20))))</f>
        <v/>
      </c>
      <c r="N20" s="3" t="str" cm="1">
        <f t="array" ref="N20">IF(ROWS(N$6:N20)&gt;$L$3,"",INDEX(D$6:D$24,_xlfn.AGGREGATE(15,6,(ROW($C$6:$C$24)-ROW($C$5))/(MMULT(--ISNUMBER(SEARCH(TRANSPOSE($F$6:$F$8),$C$6:$C$24)),ROW($F$6:$F$8)^0)=0),ROWS(N$6:N20))))</f>
        <v/>
      </c>
    </row>
    <row r="21" spans="2:14" x14ac:dyDescent="0.25">
      <c r="B21" s="57">
        <v>43538</v>
      </c>
      <c r="C21" s="1" t="s">
        <v>73</v>
      </c>
      <c r="D21" s="1">
        <v>473</v>
      </c>
      <c r="H21" s="58">
        <v>43541</v>
      </c>
      <c r="I21" t="str">
        <v>YZ</v>
      </c>
      <c r="J21">
        <v>346</v>
      </c>
      <c r="L21" s="59" t="str" cm="1">
        <f t="array" ref="L21">IF(ROWS(L$6:L21)&gt;$L$3,"",INDEX(B$6:B$24,_xlfn.AGGREGATE(15,6,(ROW($C$6:$C$24)-ROW($C$5))/(MMULT(--ISNUMBER(SEARCH(TRANSPOSE($F$6:$F$8),$C$6:$C$24)),ROW($F$6:$F$8)^0)=0),ROWS(L$6:L21))))</f>
        <v/>
      </c>
      <c r="M21" s="3" t="str" cm="1">
        <f t="array" ref="M21">IF(ROWS(M$6:M21)&gt;$L$3,"",INDEX(C$6:C$24,_xlfn.AGGREGATE(15,6,(ROW($C$6:$C$24)-ROW($C$5))/(MMULT(--ISNUMBER(SEARCH(TRANSPOSE($F$6:$F$8),$C$6:$C$24)),ROW($F$6:$F$8)^0)=0),ROWS(M$6:M21))))</f>
        <v/>
      </c>
      <c r="N21" s="3" t="str" cm="1">
        <f t="array" ref="N21">IF(ROWS(N$6:N21)&gt;$L$3,"",INDEX(D$6:D$24,_xlfn.AGGREGATE(15,6,(ROW($C$6:$C$24)-ROW($C$5))/(MMULT(--ISNUMBER(SEARCH(TRANSPOSE($F$6:$F$8),$C$6:$C$24)),ROW($F$6:$F$8)^0)=0),ROWS(N$6:N21))))</f>
        <v/>
      </c>
    </row>
    <row r="22" spans="2:14" x14ac:dyDescent="0.25">
      <c r="B22" s="57">
        <v>43539</v>
      </c>
      <c r="C22" s="1" t="s">
        <v>74</v>
      </c>
      <c r="D22" s="1">
        <v>417</v>
      </c>
      <c r="H22" s="58"/>
      <c r="L22" s="59" t="str" cm="1">
        <f t="array" ref="L22">IF(ROWS(L$6:L22)&gt;$L$3,"",INDEX(B$6:B$24,_xlfn.AGGREGATE(15,6,(ROW($C$6:$C$24)-ROW($C$5))/(MMULT(--ISNUMBER(SEARCH(TRANSPOSE($F$6:$F$8),$C$6:$C$24)),ROW($F$6:$F$8)^0)=0),ROWS(L$6:L22))))</f>
        <v/>
      </c>
      <c r="M22" s="3" t="str" cm="1">
        <f t="array" ref="M22">IF(ROWS(M$6:M22)&gt;$L$3,"",INDEX(C$6:C$24,_xlfn.AGGREGATE(15,6,(ROW($C$6:$C$24)-ROW($C$5))/(MMULT(--ISNUMBER(SEARCH(TRANSPOSE($F$6:$F$8),$C$6:$C$24)),ROW($F$6:$F$8)^0)=0),ROWS(M$6:M22))))</f>
        <v/>
      </c>
      <c r="N22" s="3" t="str" cm="1">
        <f t="array" ref="N22">IF(ROWS(N$6:N22)&gt;$L$3,"",INDEX(D$6:D$24,_xlfn.AGGREGATE(15,6,(ROW($C$6:$C$24)-ROW($C$5))/(MMULT(--ISNUMBER(SEARCH(TRANSPOSE($F$6:$F$8),$C$6:$C$24)),ROW($F$6:$F$8)^0)=0),ROWS(N$6:N22))))</f>
        <v/>
      </c>
    </row>
    <row r="23" spans="2:14" x14ac:dyDescent="0.25">
      <c r="B23" s="57">
        <v>43540</v>
      </c>
      <c r="C23" s="1" t="s">
        <v>75</v>
      </c>
      <c r="D23" s="1">
        <v>439</v>
      </c>
      <c r="H23" s="58"/>
      <c r="L23" s="59" t="str" cm="1">
        <f t="array" ref="L23">IF(ROWS(L$6:L23)&gt;$L$3,"",INDEX(B$6:B$24,_xlfn.AGGREGATE(15,6,(ROW($C$6:$C$24)-ROW($C$5))/(MMULT(--ISNUMBER(SEARCH(TRANSPOSE($F$6:$F$8),$C$6:$C$24)),ROW($F$6:$F$8)^0)=0),ROWS(L$6:L23))))</f>
        <v/>
      </c>
      <c r="M23" s="3" t="str" cm="1">
        <f t="array" ref="M23">IF(ROWS(M$6:M23)&gt;$L$3,"",INDEX(C$6:C$24,_xlfn.AGGREGATE(15,6,(ROW($C$6:$C$24)-ROW($C$5))/(MMULT(--ISNUMBER(SEARCH(TRANSPOSE($F$6:$F$8),$C$6:$C$24)),ROW($F$6:$F$8)^0)=0),ROWS(M$6:M23))))</f>
        <v/>
      </c>
      <c r="N23" s="3" t="str" cm="1">
        <f t="array" ref="N23">IF(ROWS(N$6:N23)&gt;$L$3,"",INDEX(D$6:D$24,_xlfn.AGGREGATE(15,6,(ROW($C$6:$C$24)-ROW($C$5))/(MMULT(--ISNUMBER(SEARCH(TRANSPOSE($F$6:$F$8),$C$6:$C$24)),ROW($F$6:$F$8)^0)=0),ROWS(N$6:N23))))</f>
        <v/>
      </c>
    </row>
    <row r="24" spans="2:14" x14ac:dyDescent="0.25">
      <c r="B24" s="57">
        <v>43541</v>
      </c>
      <c r="C24" s="1" t="s">
        <v>76</v>
      </c>
      <c r="D24" s="1">
        <v>346</v>
      </c>
      <c r="H24" s="58"/>
      <c r="L24" s="59" t="str" cm="1">
        <f t="array" ref="L24">IF(ROWS(L$6:L24)&gt;$L$3,"",INDEX(B$6:B$24,_xlfn.AGGREGATE(15,6,(ROW($C$6:$C$24)-ROW($C$5))/(MMULT(--ISNUMBER(SEARCH(TRANSPOSE($F$6:$F$8),$C$6:$C$24)),ROW($F$6:$F$8)^0)=0),ROWS(L$6:L24))))</f>
        <v/>
      </c>
      <c r="M24" s="3" t="str" cm="1">
        <f t="array" ref="M24">IF(ROWS(M$6:M24)&gt;$L$3,"",INDEX(C$6:C$24,_xlfn.AGGREGATE(15,6,(ROW($C$6:$C$24)-ROW($C$5))/(MMULT(--ISNUMBER(SEARCH(TRANSPOSE($F$6:$F$8),$C$6:$C$24)),ROW($F$6:$F$8)^0)=0),ROWS(M$6:M24))))</f>
        <v/>
      </c>
      <c r="N24" s="3" t="str" cm="1">
        <f t="array" ref="N24">IF(ROWS(N$6:N24)&gt;$L$3,"",INDEX(D$6:D$24,_xlfn.AGGREGATE(15,6,(ROW($C$6:$C$24)-ROW($C$5))/(MMULT(--ISNUMBER(SEARCH(TRANSPOSE($F$6:$F$8),$C$6:$C$24)),ROW($F$6:$F$8)^0)=0),ROWS(N$6:N24))))</f>
        <v/>
      </c>
    </row>
    <row r="25" spans="2:14" x14ac:dyDescent="0.25">
      <c r="H25" s="58"/>
    </row>
    <row r="26" spans="2:14" x14ac:dyDescent="0.25">
      <c r="H26" s="58"/>
    </row>
    <row r="27" spans="2:14" x14ac:dyDescent="0.25">
      <c r="H27" s="58"/>
    </row>
    <row r="28" spans="2:14" x14ac:dyDescent="0.25">
      <c r="H28" s="58"/>
    </row>
  </sheetData>
  <conditionalFormatting sqref="H6:J12 H15:J40">
    <cfRule type="notContainsBlanks" dxfId="1" priority="1">
      <formula>LEN(TRIM(H6))&gt;0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(1835)C</vt:lpstr>
      <vt:lpstr>(1836)C</vt:lpstr>
      <vt:lpstr>1837C</vt:lpstr>
      <vt:lpstr>(1835)</vt:lpstr>
      <vt:lpstr>1835Part02</vt:lpstr>
      <vt:lpstr>1835Part02 (an)</vt:lpstr>
      <vt:lpstr>(1836)</vt:lpstr>
      <vt:lpstr>1837</vt:lpstr>
      <vt:lpstr>1837(an)</vt:lpstr>
      <vt:lpstr>Bonus</vt:lpstr>
      <vt:lpstr>Bonus!Criteria</vt:lpstr>
      <vt:lpstr>Bonus!Extract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Michael Girvin</cp:lastModifiedBy>
  <dcterms:created xsi:type="dcterms:W3CDTF">2023-08-19T14:48:42Z</dcterms:created>
  <dcterms:modified xsi:type="dcterms:W3CDTF">2023-08-23T17:39:33Z</dcterms:modified>
</cp:coreProperties>
</file>