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drawings/drawing1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xml"/>
  <Override PartName="/xl/comments1.xml" ContentType="application/vnd.openxmlformats-officedocument.spreadsheetml.comments+xml"/>
  <Override PartName="/xl/tables/table5.xml" ContentType="application/vnd.openxmlformats-officedocument.spreadsheetml.table+xml"/>
  <Override PartName="/xl/tables/table6.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04"/>
  <workbookPr/>
  <mc:AlternateContent xmlns:mc="http://schemas.openxmlformats.org/markup-compatibility/2006">
    <mc:Choice Requires="x15">
      <x15ac:absPath xmlns:x15ac="http://schemas.microsoft.com/office/spreadsheetml/2010/11/ac" url="E:\00VideoClassStorage\218\01-218-M365\Content\Video03\Downloads\"/>
    </mc:Choice>
  </mc:AlternateContent>
  <xr:revisionPtr revIDLastSave="0" documentId="13_ncr:1_{9A3764E4-91A7-4B3C-9AB2-E259CEF4DA9F}" xr6:coauthVersionLast="47" xr6:coauthVersionMax="47" xr10:uidLastSave="{00000000-0000-0000-0000-000000000000}"/>
  <bookViews>
    <workbookView xWindow="-120" yWindow="-120" windowWidth="29040" windowHeight="15840" tabRatio="888" activeTab="3" xr2:uid="{00000000-000D-0000-FFFF-FFFF00000000}"/>
  </bookViews>
  <sheets>
    <sheet name="C(2-2)" sheetId="33" r:id="rId1"/>
    <sheet name="C(3)" sheetId="2" r:id="rId2"/>
    <sheet name="C(3-2)" sheetId="52" r:id="rId3"/>
    <sheet name="Topics" sheetId="3" r:id="rId4"/>
    <sheet name="Formula Elements" sheetId="6" r:id="rId5"/>
    <sheet name="Full List Worksheet Formula El " sheetId="7" r:id="rId6"/>
    <sheet name="Cell References" sheetId="28" r:id="rId7"/>
    <sheet name="Types of Formulas" sheetId="8" r:id="rId8"/>
    <sheet name="Modes Of Cell Edtting" sheetId="32" r:id="rId9"/>
    <sheet name="Types F" sheetId="12" r:id="rId10"/>
    <sheet name="Types F(an)" sheetId="38" r:id="rId11"/>
    <sheet name="Style Format" sheetId="39" r:id="rId12"/>
    <sheet name="Style Formatting" sheetId="9" state="hidden" r:id="rId13"/>
    <sheet name="Style Formatting (an)" sheetId="10" state="hidden" r:id="rId14"/>
    <sheet name="Style Format (an)" sheetId="42" r:id="rId15"/>
    <sheet name="Ex(1-3) WF Model" sheetId="36" r:id="rId16"/>
    <sheet name="Create(1)" sheetId="4" state="hidden" r:id="rId17"/>
    <sheet name="Ex(1-3) WF Model (an)" sheetId="43" r:id="rId18"/>
    <sheet name="Model Ex(4)" sheetId="15" r:id="rId19"/>
    <sheet name="Model Ex(4an)" sheetId="44" r:id="rId20"/>
    <sheet name="Ex(5) FinanceExample" sheetId="29" r:id="rId21"/>
    <sheet name="Ex(6) AnalyticsExample" sheetId="45" r:id="rId22"/>
    <sheet name="MAXIFS and other Agg IFS" sheetId="23" r:id="rId23"/>
    <sheet name="HW ==&gt;&gt;" sheetId="16" r:id="rId24"/>
    <sheet name="HW(1)" sheetId="17" r:id="rId25"/>
    <sheet name="HW(1an)" sheetId="19" r:id="rId26"/>
    <sheet name="HW(2)" sheetId="34" r:id="rId27"/>
    <sheet name="HW(2an)" sheetId="35" r:id="rId28"/>
    <sheet name="HW(3)" sheetId="46" r:id="rId29"/>
    <sheet name="HW(3an)" sheetId="47" r:id="rId30"/>
    <sheet name="HW(4)" sheetId="48" r:id="rId31"/>
    <sheet name="HW(4an)" sheetId="49" r:id="rId32"/>
    <sheet name="HW(5)" sheetId="51" r:id="rId33"/>
    <sheet name="HW(5an)" sheetId="50" r:id="rId34"/>
  </sheets>
  <definedNames>
    <definedName name="_xlnm.Print_Area" localSheetId="6">'Cell References'!$A$1:$H$38</definedName>
    <definedName name="_xlnm.Print_Area" localSheetId="4">'Formula Elements'!$A$9:$D$58</definedName>
    <definedName name="_xlnm.Print_Area" localSheetId="5">'Full List Worksheet Formula El '!$B$2:$D$14,'Full List Worksheet Formula El '!$B$16:$D$31</definedName>
    <definedName name="_xlnm.Print_Area" localSheetId="13">'Style Formatting (an)'!$A$1:$K$61</definedName>
    <definedName name="_xlnm.Print_Area" localSheetId="7">'Types of Formulas'!$A$1:$C$17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8" i="44" l="1" a="1"/>
  <c r="O18" i="44" s="1"/>
  <c r="M18" i="44" a="1"/>
  <c r="M18" i="44" s="1"/>
  <c r="C19" i="52"/>
  <c r="C29" i="50"/>
  <c r="D27" i="50"/>
  <c r="G19" i="50"/>
  <c r="I18" i="50"/>
  <c r="M25" i="44"/>
  <c r="M24" i="44"/>
  <c r="I19" i="50"/>
  <c r="D29" i="50"/>
  <c r="G7" i="49" l="1" a="1"/>
  <c r="G7" i="49" s="1"/>
  <c r="H7" i="49" s="1" a="1"/>
  <c r="H7" i="49" s="1"/>
  <c r="N7" i="47" l="1"/>
  <c r="N8" i="47"/>
  <c r="N9" i="47"/>
  <c r="N10" i="47"/>
  <c r="N11" i="47"/>
  <c r="N12" i="47"/>
  <c r="N13" i="47"/>
  <c r="N14" i="47"/>
  <c r="N15" i="47"/>
  <c r="B15" i="47" a="1"/>
  <c r="B15" i="47" s="1"/>
  <c r="B8" i="47" a="1"/>
  <c r="B8" i="47" s="1"/>
  <c r="A4" i="47" a="1"/>
  <c r="A4" i="47" s="1"/>
  <c r="A3" i="47" a="1"/>
  <c r="A3" i="47" s="1"/>
  <c r="A13" i="47"/>
  <c r="A12" i="47"/>
  <c r="A11" i="47"/>
  <c r="A10" i="47"/>
  <c r="L14" i="47"/>
  <c r="H14" i="47"/>
  <c r="D14" i="47"/>
  <c r="A9" i="47"/>
  <c r="M14" i="47"/>
  <c r="I14" i="47"/>
  <c r="E14" i="47"/>
  <c r="A8" i="47"/>
  <c r="O17" i="12"/>
  <c r="B2" i="45"/>
  <c r="B3" i="45"/>
  <c r="B4" i="45"/>
  <c r="B5" i="45"/>
  <c r="B6" i="45"/>
  <c r="B7" i="45"/>
  <c r="B8" i="45"/>
  <c r="B9" i="45"/>
  <c r="B11" i="45"/>
  <c r="H24" i="45"/>
  <c r="I24" i="45"/>
  <c r="D41" i="45" s="1"/>
  <c r="B26" i="45"/>
  <c r="B30" i="45"/>
  <c r="B31" i="45"/>
  <c r="B32" i="45"/>
  <c r="B33" i="45"/>
  <c r="C45" i="45" s="1"/>
  <c r="B34" i="45"/>
  <c r="B35" i="45"/>
  <c r="D35" i="45"/>
  <c r="C40" i="45"/>
  <c r="D40" i="45"/>
  <c r="C42" i="45"/>
  <c r="D42" i="45"/>
  <c r="C44" i="45" a="1"/>
  <c r="E44" i="45" s="1"/>
  <c r="D45" i="45"/>
  <c r="E45" i="45"/>
  <c r="I48" i="45"/>
  <c r="I49" i="45"/>
  <c r="I53" i="45" s="1"/>
  <c r="I50" i="45"/>
  <c r="I51" i="45"/>
  <c r="I52" i="45"/>
  <c r="I56" i="45" a="1"/>
  <c r="I56" i="45" s="1"/>
  <c r="K56" i="45"/>
  <c r="K57" i="45"/>
  <c r="K58" i="45"/>
  <c r="K59" i="45"/>
  <c r="K60" i="45"/>
  <c r="K61" i="45"/>
  <c r="K62" i="45"/>
  <c r="K63" i="45"/>
  <c r="K64" i="45"/>
  <c r="K65" i="45"/>
  <c r="K66" i="45"/>
  <c r="K67" i="45"/>
  <c r="K68" i="45"/>
  <c r="K69" i="45"/>
  <c r="B30" i="47" a="1"/>
  <c r="O14" i="12"/>
  <c r="B28" i="47" a="1"/>
  <c r="B29" i="47" a="1"/>
  <c r="B27" i="47" a="1"/>
  <c r="O19" i="12"/>
  <c r="B30" i="47" l="1"/>
  <c r="B28" i="47"/>
  <c r="B29" i="47"/>
  <c r="B27" i="47"/>
  <c r="C14" i="47"/>
  <c r="G14" i="47"/>
  <c r="K14" i="47"/>
  <c r="B14" i="47"/>
  <c r="F14" i="47"/>
  <c r="J14" i="47"/>
  <c r="D44" i="45"/>
  <c r="C41" i="45"/>
  <c r="F45" i="45"/>
  <c r="C44" i="45"/>
  <c r="I69" i="45"/>
  <c r="I65" i="45"/>
  <c r="I61" i="45"/>
  <c r="I57" i="45"/>
  <c r="E40" i="45" a="1"/>
  <c r="I66" i="45"/>
  <c r="I62" i="45"/>
  <c r="I58" i="45"/>
  <c r="I67" i="45"/>
  <c r="I63" i="45"/>
  <c r="I59" i="45"/>
  <c r="I68" i="45"/>
  <c r="I64" i="45"/>
  <c r="I60" i="45"/>
  <c r="I70" i="45" l="1"/>
  <c r="J56" i="45" s="1"/>
  <c r="E42" i="45"/>
  <c r="E41" i="45"/>
  <c r="E40" i="45"/>
  <c r="J69" i="45" l="1"/>
  <c r="J65" i="45"/>
  <c r="J58" i="45"/>
  <c r="J64" i="45"/>
  <c r="J63" i="45"/>
  <c r="J68" i="45"/>
  <c r="J67" i="45"/>
  <c r="J60" i="45"/>
  <c r="J61" i="45"/>
  <c r="J57" i="45"/>
  <c r="J66" i="45"/>
  <c r="J62" i="45"/>
  <c r="J59" i="45"/>
  <c r="C15" i="29"/>
  <c r="F11" i="29" s="1"/>
  <c r="F9" i="29"/>
  <c r="F8" i="29"/>
  <c r="F7" i="29"/>
  <c r="O17" i="38"/>
  <c r="O19" i="38"/>
  <c r="J70" i="45" l="1"/>
  <c r="F10" i="29"/>
  <c r="G9" i="44" a="1"/>
  <c r="G9" i="44" s="1"/>
  <c r="H9" i="44" s="1" a="1"/>
  <c r="H9" i="44" s="1"/>
  <c r="I9" i="44" s="1" a="1"/>
  <c r="I9" i="44" s="1"/>
  <c r="E101" i="43"/>
  <c r="E98" i="43"/>
  <c r="E102" i="43" s="1"/>
  <c r="G90" i="43"/>
  <c r="E90" i="43"/>
  <c r="G89" i="43"/>
  <c r="E89" i="43"/>
  <c r="G88" i="43"/>
  <c r="E88" i="43"/>
  <c r="G87" i="43"/>
  <c r="E87" i="43"/>
  <c r="G86" i="43"/>
  <c r="E86" i="43"/>
  <c r="D69" i="43"/>
  <c r="D68" i="43"/>
  <c r="D67" i="43"/>
  <c r="D65" i="43"/>
  <c r="D66" i="43" s="1"/>
  <c r="D64" i="43"/>
  <c r="G53" i="43"/>
  <c r="H52" i="43"/>
  <c r="D49" i="43"/>
  <c r="H49" i="43" s="1"/>
  <c r="D49" i="43" a="1"/>
  <c r="F53" i="43" s="1"/>
  <c r="C49" i="43" a="1"/>
  <c r="C49" i="43" s="1"/>
  <c r="H48" i="43"/>
  <c r="D44" i="43"/>
  <c r="E86" i="36"/>
  <c r="E87" i="36"/>
  <c r="E88" i="36"/>
  <c r="E89" i="36"/>
  <c r="E90" i="36"/>
  <c r="G86" i="36"/>
  <c r="G87" i="36"/>
  <c r="G88" i="36"/>
  <c r="G89" i="36"/>
  <c r="G90" i="36"/>
  <c r="H17" i="44"/>
  <c r="G16" i="44"/>
  <c r="I18" i="44"/>
  <c r="G98" i="43" a="1"/>
  <c r="F64" i="43" a="1"/>
  <c r="G20" i="44" a="1"/>
  <c r="G20" i="44" l="1"/>
  <c r="G98" i="43"/>
  <c r="F64" i="43"/>
  <c r="D53" i="43"/>
  <c r="H50" i="43"/>
  <c r="E53" i="43"/>
  <c r="H51" i="43"/>
  <c r="F49" i="10"/>
  <c r="F50" i="10" s="1"/>
  <c r="E49" i="10"/>
  <c r="E50" i="10" s="1"/>
  <c r="D49" i="10"/>
  <c r="D50" i="10" s="1"/>
  <c r="C49" i="10"/>
  <c r="C50" i="10" s="1"/>
  <c r="E48" i="10"/>
  <c r="F39" i="10"/>
  <c r="F40" i="10" s="1"/>
  <c r="E39" i="10"/>
  <c r="E40" i="10" s="1"/>
  <c r="D39" i="10"/>
  <c r="D40" i="10" s="1"/>
  <c r="C39" i="10"/>
  <c r="C40" i="10" s="1"/>
  <c r="E38" i="10"/>
  <c r="F29" i="10"/>
  <c r="F30" i="10" s="1"/>
  <c r="E29" i="10"/>
  <c r="E30" i="10" s="1"/>
  <c r="D29" i="10"/>
  <c r="D30" i="10" s="1"/>
  <c r="C29" i="10"/>
  <c r="C30" i="10" s="1"/>
  <c r="E28" i="10"/>
  <c r="F19" i="10"/>
  <c r="F20" i="10" s="1"/>
  <c r="D19" i="10"/>
  <c r="D20" i="10" s="1"/>
  <c r="C19" i="10"/>
  <c r="C20" i="10" s="1"/>
  <c r="E18" i="10"/>
  <c r="E19" i="10" s="1"/>
  <c r="E20" i="10" s="1"/>
  <c r="F9" i="10"/>
  <c r="F10" i="10" s="1"/>
  <c r="E9" i="10"/>
  <c r="E10" i="10" s="1"/>
  <c r="D9" i="10"/>
  <c r="D10" i="10" s="1"/>
  <c r="C9" i="10"/>
  <c r="C10" i="10" s="1"/>
  <c r="E8" i="10"/>
  <c r="C50" i="9"/>
  <c r="F29" i="9"/>
  <c r="F30" i="9" s="1"/>
  <c r="D29" i="9"/>
  <c r="D30" i="9" s="1"/>
  <c r="C29" i="9"/>
  <c r="C30" i="9" s="1"/>
  <c r="E28" i="9"/>
  <c r="E29" i="9" s="1"/>
  <c r="E30" i="9" s="1"/>
  <c r="C9" i="9"/>
  <c r="C10" i="9" s="1"/>
  <c r="D54" i="43" l="1" a="1"/>
  <c r="D54" i="43" s="1"/>
  <c r="H54" i="43" s="1"/>
  <c r="H53" i="43"/>
  <c r="I13" i="38"/>
  <c r="C13" i="38"/>
  <c r="I12" i="38"/>
  <c r="C12" i="38"/>
  <c r="I11" i="38"/>
  <c r="C11" i="38"/>
  <c r="I10" i="38"/>
  <c r="I14" i="38" s="1"/>
  <c r="C10" i="38"/>
  <c r="O9" i="38" a="1"/>
  <c r="O9" i="38" s="1"/>
  <c r="K9" i="38"/>
  <c r="I9" i="38"/>
  <c r="F9" i="38" a="1"/>
  <c r="F9" i="38" s="1"/>
  <c r="F14" i="38" s="1"/>
  <c r="C9" i="38"/>
  <c r="C14" i="38" s="1"/>
  <c r="G11" i="35"/>
  <c r="E11" i="35"/>
  <c r="C11" i="35"/>
  <c r="G11" i="34"/>
  <c r="E11" i="34"/>
  <c r="C11" i="34"/>
  <c r="I17" i="38"/>
  <c r="C18" i="38"/>
  <c r="G13" i="34"/>
  <c r="O14" i="38"/>
  <c r="C17" i="38"/>
  <c r="K17" i="38"/>
  <c r="F17" i="38"/>
  <c r="C13" i="34"/>
  <c r="C13" i="35"/>
  <c r="G13" i="35"/>
  <c r="I18" i="38"/>
  <c r="E13" i="35"/>
  <c r="E13" i="34"/>
  <c r="F18" i="38"/>
  <c r="C19" i="33" l="1"/>
  <c r="H11" i="29" l="1"/>
  <c r="C9" i="29"/>
  <c r="I10" i="29" s="1"/>
  <c r="H6" i="29"/>
  <c r="G6" i="29"/>
  <c r="I7" i="29" l="1"/>
  <c r="I6" i="29"/>
  <c r="I8" i="29"/>
  <c r="G11" i="29"/>
  <c r="I9" i="29"/>
  <c r="I11" i="29" l="1"/>
  <c r="I14" i="29" s="1"/>
  <c r="I13" i="29" l="1"/>
  <c r="C7" i="19" l="1"/>
  <c r="L29" i="4" a="1"/>
  <c r="L29" i="4" s="1"/>
  <c r="I29" i="4" a="1"/>
  <c r="I29" i="4" s="1"/>
  <c r="C18" i="12"/>
  <c r="I18" i="12"/>
  <c r="E7" i="19"/>
  <c r="K17" i="12"/>
  <c r="F17" i="12"/>
  <c r="C17" i="12"/>
  <c r="F18" i="12"/>
  <c r="I17" i="12"/>
  <c r="F49" i="9" l="1"/>
  <c r="F50" i="9" s="1"/>
  <c r="D49" i="9"/>
  <c r="D50" i="9" s="1"/>
  <c r="C49" i="9"/>
  <c r="E48" i="9"/>
  <c r="E49" i="9" s="1"/>
  <c r="E50" i="9" s="1"/>
  <c r="F39" i="9"/>
  <c r="F40" i="9" s="1"/>
  <c r="D39" i="9"/>
  <c r="D40" i="9" s="1"/>
  <c r="C39" i="9"/>
  <c r="C40" i="9" s="1"/>
  <c r="E38" i="9"/>
  <c r="E39" i="9" s="1"/>
  <c r="E40" i="9" s="1"/>
  <c r="F19" i="9"/>
  <c r="F20" i="9" s="1"/>
  <c r="D19" i="9"/>
  <c r="D20" i="9" s="1"/>
  <c r="C19" i="9"/>
  <c r="C20" i="9" s="1"/>
  <c r="E18" i="9"/>
  <c r="E19" i="9" s="1"/>
  <c r="E20" i="9" s="1"/>
  <c r="F9" i="9"/>
  <c r="F10" i="9" s="1"/>
  <c r="D9" i="9"/>
  <c r="D10" i="9" s="1"/>
  <c r="E8" i="9"/>
  <c r="E9" i="9" s="1"/>
  <c r="E10" i="9" s="1"/>
  <c r="H16" i="4" l="1"/>
  <c r="H17" i="4"/>
  <c r="H18" i="4" s="1"/>
  <c r="H19" i="4" s="1"/>
  <c r="H15" i="4"/>
  <c r="E22" i="4" a="1"/>
  <c r="E22" i="4" s="1"/>
  <c r="B4" i="4" s="1" a="1"/>
  <c r="B4" i="4" s="1"/>
  <c r="E29" i="4" a="1"/>
  <c r="E29" i="4" s="1"/>
  <c r="B8" i="4" s="1" a="1"/>
  <c r="B8" i="4" s="1"/>
  <c r="G29" i="4" a="1"/>
  <c r="G29" i="4" s="1"/>
  <c r="C1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Girvin, Michael</author>
  </authors>
  <commentList>
    <comment ref="B17" authorId="0" shapeId="0" xr:uid="{F2FA7FB2-2174-4AAC-94FF-10F7CB3DA2F9}">
      <text>
        <r>
          <rPr>
            <b/>
            <sz val="9"/>
            <color indexed="81"/>
            <rFont val="Tahoma"/>
            <family val="2"/>
          </rPr>
          <t>Original Class File: 03-M365ExcelClass.xlsx. Note on: 8/25/2022 by M Girvin.</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<sst xmlns="http://schemas.openxmlformats.org/spreadsheetml/2006/main" count="2018" uniqueCount="553">
  <si>
    <t>Worksheet Formula Models</t>
  </si>
  <si>
    <t xml:space="preserve">1) </t>
  </si>
  <si>
    <t xml:space="preserve">2) </t>
  </si>
  <si>
    <t>Number Formatting as Façade:</t>
  </si>
  <si>
    <t xml:space="preserve">3) </t>
  </si>
  <si>
    <t xml:space="preserve">Excel's Golden Rule: </t>
  </si>
  <si>
    <t>If a formula input can change, put in in a cell, label it and refer to it in formula with reference.</t>
  </si>
  <si>
    <t>If a formula input will not change, you can type it into formula, like 12 months in a year, 24 hours in a day or 1 to represent a base amount in percentage formulas.</t>
  </si>
  <si>
    <t xml:space="preserve">4) </t>
  </si>
  <si>
    <t>Sales</t>
  </si>
  <si>
    <t>SUM:</t>
  </si>
  <si>
    <t>Spilled Range Operator (#) that allows you to refer to all items that are spilled from a cell with a spilled array formula</t>
  </si>
  <si>
    <t>Example 2:</t>
  </si>
  <si>
    <t>Microsoft 365 Excel</t>
  </si>
  <si>
    <t>Topics:</t>
  </si>
  <si>
    <t>Excel's Golden Rule</t>
  </si>
  <si>
    <t xml:space="preserve">5) </t>
  </si>
  <si>
    <t>6)</t>
  </si>
  <si>
    <t>Style Formatting</t>
  </si>
  <si>
    <t>Worksheet formulas</t>
  </si>
  <si>
    <t>Number Formatting as Façade</t>
  </si>
  <si>
    <t>Document formulas</t>
  </si>
  <si>
    <t>ROUND function</t>
  </si>
  <si>
    <t>Date</t>
  </si>
  <si>
    <t>Description</t>
  </si>
  <si>
    <t>In</t>
  </si>
  <si>
    <t>Out</t>
  </si>
  <si>
    <t>Balance</t>
  </si>
  <si>
    <t>Opening Balance</t>
  </si>
  <si>
    <t>Tracking Product:</t>
  </si>
  <si>
    <t>Quad</t>
  </si>
  <si>
    <t>Sold Quads to Kite Flight Store</t>
  </si>
  <si>
    <t>Stocked New Quads</t>
  </si>
  <si>
    <t>Sold Quads to Into The Wind Inc.</t>
  </si>
  <si>
    <t>Sold to Gigi Nims</t>
  </si>
  <si>
    <t>The following Transactions were given to you:</t>
  </si>
  <si>
    <t>After you create solution, add these records:</t>
  </si>
  <si>
    <r>
      <rPr>
        <b/>
        <sz val="11"/>
        <color theme="1"/>
        <rFont val="Calibri"/>
        <family val="2"/>
        <scheme val="minor"/>
      </rPr>
      <t>Goal:</t>
    </r>
    <r>
      <rPr>
        <sz val="11"/>
        <color theme="1"/>
        <rFont val="Calibri"/>
        <family val="2"/>
        <scheme val="minor"/>
      </rPr>
      <t xml:space="preserve"> Build Inventory Tracker for the Quad Boomerang Product.</t>
    </r>
  </si>
  <si>
    <t>Formulas elements (things that can go into formulas):</t>
  </si>
  <si>
    <t>Full list of worksheet formula elements =&gt; Next Sheet</t>
  </si>
  <si>
    <t>Equal sign as first character in cell to tell Excel you are making a formula</t>
  </si>
  <si>
    <t>Math operators</t>
  </si>
  <si>
    <t>Numbers (if the number won't change like 12 for months in a year)</t>
  </si>
  <si>
    <t>Built-in functions (like SUM, COUNTIFS, SUMIFS, AVERAGE, NORM.DIST, RSQ)</t>
  </si>
  <si>
    <t>Comparative operators (like &gt; and &lt;)</t>
  </si>
  <si>
    <t>Join Symbol: &amp; (Ampersand)</t>
  </si>
  <si>
    <t>Text in double quotes (like "Revenue" or ", ")</t>
  </si>
  <si>
    <t>Math Operators (Shown in Math Order of Operations)</t>
  </si>
  <si>
    <t xml:space="preserve"> ( ) represents Parentheses</t>
  </si>
  <si>
    <t xml:space="preserve"> Shift + 9 and Shift + 0</t>
  </si>
  <si>
    <t xml:space="preserve"> ^ represents Exponents (powers and roots)</t>
  </si>
  <si>
    <t xml:space="preserve"> Shift + 6 = ^ = caret</t>
  </si>
  <si>
    <t xml:space="preserve"> * represents Multiplication</t>
  </si>
  <si>
    <t xml:space="preserve"> * on Number pad</t>
  </si>
  <si>
    <t xml:space="preserve"> /  represents Division</t>
  </si>
  <si>
    <t xml:space="preserve"> / on Number pad</t>
  </si>
  <si>
    <t xml:space="preserve"> + represents Addition</t>
  </si>
  <si>
    <t xml:space="preserve"> + on Number pad</t>
  </si>
  <si>
    <t xml:space="preserve"> – represents Subtraction</t>
  </si>
  <si>
    <t xml:space="preserve"> - on Number pad</t>
  </si>
  <si>
    <t>Comparative Operators</t>
  </si>
  <si>
    <t xml:space="preserve"> &gt; Greater Than</t>
  </si>
  <si>
    <t xml:space="preserve"> &gt;= Greater Than Or Equal To</t>
  </si>
  <si>
    <t xml:space="preserve"> &lt; Less Than</t>
  </si>
  <si>
    <t xml:space="preserve"> &lt;= Less Than Or Equal To</t>
  </si>
  <si>
    <t xml:space="preserve"> = Equal To</t>
  </si>
  <si>
    <t xml:space="preserve"> &lt;&gt; Not Equal To</t>
  </si>
  <si>
    <t>Join Symbol (Ampersand)</t>
  </si>
  <si>
    <t>&amp;</t>
  </si>
  <si>
    <t>Excel Formula Order of Operations:</t>
  </si>
  <si>
    <r>
      <rPr>
        <b/>
        <sz val="11"/>
        <color theme="1"/>
        <rFont val="Calibri"/>
        <family val="2"/>
        <scheme val="minor"/>
      </rPr>
      <t>1) Parenthesis</t>
    </r>
    <r>
      <rPr>
        <sz val="11"/>
        <color theme="1"/>
        <rFont val="Calibri"/>
        <family val="2"/>
        <scheme val="minor"/>
      </rPr>
      <t xml:space="preserve"> ( )</t>
    </r>
  </si>
  <si>
    <r>
      <rPr>
        <b/>
        <sz val="11"/>
        <color theme="1"/>
        <rFont val="Calibri"/>
        <family val="2"/>
        <scheme val="minor"/>
      </rPr>
      <t>2) Reference Operators</t>
    </r>
    <r>
      <rPr>
        <sz val="11"/>
        <color theme="1"/>
        <rFont val="Calibri"/>
        <family val="2"/>
        <scheme val="minor"/>
      </rPr>
      <t>: colon, space, comma</t>
    </r>
  </si>
  <si>
    <t>Example of colon in range of cells: =SUM(A1:A4)</t>
  </si>
  <si>
    <t>Example of intersection operator: =E12:G12 F10:F15 (retrieve what is in F12)</t>
  </si>
  <si>
    <t>Example of comma (union): =SUM(E10:G10,E14:G14)</t>
  </si>
  <si>
    <r>
      <rPr>
        <b/>
        <sz val="11"/>
        <color theme="1"/>
        <rFont val="Calibri"/>
        <family val="2"/>
        <scheme val="minor"/>
      </rPr>
      <t>3) Negation</t>
    </r>
    <r>
      <rPr>
        <sz val="11"/>
        <color theme="1"/>
        <rFont val="Calibri"/>
        <family val="2"/>
        <scheme val="minor"/>
      </rPr>
      <t xml:space="preserve"> (-)        (give me opposite)</t>
    </r>
  </si>
  <si>
    <t>Example: = -2^4 = 16</t>
  </si>
  <si>
    <t>Example: = -(2^4) = -16</t>
  </si>
  <si>
    <t>Example: --2+1 = 3</t>
  </si>
  <si>
    <r>
      <rPr>
        <b/>
        <sz val="11"/>
        <color theme="1"/>
        <rFont val="Calibri"/>
        <family val="2"/>
        <scheme val="minor"/>
      </rPr>
      <t>4) Converts %</t>
    </r>
    <r>
      <rPr>
        <sz val="11"/>
        <color theme="1"/>
        <rFont val="Calibri"/>
        <family val="2"/>
        <scheme val="minor"/>
      </rPr>
      <t xml:space="preserve"> (1% to .01)</t>
    </r>
  </si>
  <si>
    <r>
      <rPr>
        <b/>
        <sz val="11"/>
        <color theme="1"/>
        <rFont val="Calibri"/>
        <family val="2"/>
        <scheme val="minor"/>
      </rPr>
      <t>5) Exponents</t>
    </r>
    <r>
      <rPr>
        <sz val="11"/>
        <color theme="1"/>
        <rFont val="Calibri"/>
        <family val="2"/>
        <scheme val="minor"/>
      </rPr>
      <t xml:space="preserve"> (^)</t>
    </r>
  </si>
  <si>
    <t>Example: 3^2 = 9</t>
  </si>
  <si>
    <t>Example: 2^3 = 2*2*2 = 8</t>
  </si>
  <si>
    <t>Example: 4^(1/2) = 2</t>
  </si>
  <si>
    <r>
      <rPr>
        <b/>
        <sz val="11"/>
        <color theme="1"/>
        <rFont val="Calibri"/>
        <family val="2"/>
        <scheme val="minor"/>
      </rPr>
      <t>6) Multiplication</t>
    </r>
    <r>
      <rPr>
        <sz val="11"/>
        <color theme="1"/>
        <rFont val="Calibri"/>
        <family val="2"/>
        <scheme val="minor"/>
      </rPr>
      <t xml:space="preserve"> (*) and </t>
    </r>
    <r>
      <rPr>
        <b/>
        <sz val="11"/>
        <color theme="1"/>
        <rFont val="Calibri"/>
        <family val="2"/>
        <scheme val="minor"/>
      </rPr>
      <t>Division</t>
    </r>
    <r>
      <rPr>
        <sz val="11"/>
        <color theme="1"/>
        <rFont val="Calibri"/>
        <family val="2"/>
        <scheme val="minor"/>
      </rPr>
      <t xml:space="preserve"> (/), left to right</t>
    </r>
  </si>
  <si>
    <r>
      <rPr>
        <b/>
        <sz val="11"/>
        <color theme="1"/>
        <rFont val="Calibri"/>
        <family val="2"/>
        <scheme val="minor"/>
      </rPr>
      <t>7) Adding</t>
    </r>
    <r>
      <rPr>
        <sz val="11"/>
        <color theme="1"/>
        <rFont val="Calibri"/>
        <family val="2"/>
        <scheme val="minor"/>
      </rPr>
      <t xml:space="preserve"> (+) and </t>
    </r>
    <r>
      <rPr>
        <b/>
        <sz val="11"/>
        <color theme="1"/>
        <rFont val="Calibri"/>
        <family val="2"/>
        <scheme val="minor"/>
      </rPr>
      <t>Subtracting</t>
    </r>
    <r>
      <rPr>
        <sz val="11"/>
        <color theme="1"/>
        <rFont val="Calibri"/>
        <family val="2"/>
        <scheme val="minor"/>
      </rPr>
      <t xml:space="preserve"> (-), left to right</t>
    </r>
  </si>
  <si>
    <r>
      <rPr>
        <b/>
        <sz val="11"/>
        <color theme="1"/>
        <rFont val="Calibri"/>
        <family val="2"/>
        <scheme val="minor"/>
      </rPr>
      <t>8) Ampersand</t>
    </r>
    <r>
      <rPr>
        <sz val="11"/>
        <color theme="1"/>
        <rFont val="Calibri"/>
        <family val="2"/>
        <scheme val="minor"/>
      </rPr>
      <t xml:space="preserve"> (&amp;)    (Join operator)</t>
    </r>
  </si>
  <si>
    <r>
      <rPr>
        <b/>
        <sz val="11"/>
        <color theme="1"/>
        <rFont val="Calibri"/>
        <family val="2"/>
        <scheme val="minor"/>
      </rPr>
      <t>9) Comparative operators</t>
    </r>
    <r>
      <rPr>
        <sz val="11"/>
        <color theme="1"/>
        <rFont val="Calibri"/>
        <family val="2"/>
        <scheme val="minor"/>
      </rPr>
      <t>: =, &lt;&gt;, &gt;=, &lt;=, &lt;, &gt;</t>
    </r>
  </si>
  <si>
    <t>Element</t>
  </si>
  <si>
    <t>Example</t>
  </si>
  <si>
    <t>Equal Sign</t>
  </si>
  <si>
    <t>As first character in cell, it tells Excel you are making a formula</t>
  </si>
  <si>
    <r>
      <rPr>
        <b/>
        <sz val="14"/>
        <color theme="1"/>
        <rFont val="Calibri"/>
        <family val="2"/>
        <scheme val="minor"/>
      </rPr>
      <t>=</t>
    </r>
    <r>
      <rPr>
        <sz val="11"/>
        <color theme="1"/>
        <rFont val="Calibri"/>
        <family val="2"/>
        <scheme val="minor"/>
      </rPr>
      <t>SUM(I2:I6)</t>
    </r>
  </si>
  <si>
    <t>Cell References</t>
  </si>
  <si>
    <t>Four types of cell references: Relative, Absolute, Mixed with Row Locked, Mixed with Column Locked</t>
  </si>
  <si>
    <t>G2, $G$2, G$2, $G2</t>
  </si>
  <si>
    <t>Range of Cells</t>
  </si>
  <si>
    <t>Four types of ranges: Relative, Absolute, Mixed with Row Locked, Mixed with Column Locked</t>
  </si>
  <si>
    <t>G2:G5, $G$2:$G$5, G$2:G$5, $G2:$G5</t>
  </si>
  <si>
    <t>Reference Operator: colon</t>
  </si>
  <si>
    <t>Used in between two cell reference, two sheet names or two lookup functions to create a range of cells</t>
  </si>
  <si>
    <r>
      <t>G2</t>
    </r>
    <r>
      <rPr>
        <b/>
        <sz val="16"/>
        <color theme="1"/>
        <rFont val="Calibri"/>
        <family val="2"/>
        <scheme val="minor"/>
      </rPr>
      <t>:</t>
    </r>
    <r>
      <rPr>
        <sz val="11"/>
        <color theme="1"/>
        <rFont val="Calibri"/>
        <family val="2"/>
        <scheme val="minor"/>
      </rPr>
      <t>G5,   Jan</t>
    </r>
    <r>
      <rPr>
        <b/>
        <sz val="16"/>
        <color theme="1"/>
        <rFont val="Calibri"/>
        <family val="2"/>
        <scheme val="minor"/>
      </rPr>
      <t>:</t>
    </r>
    <r>
      <rPr>
        <sz val="11"/>
        <color theme="1"/>
        <rFont val="Calibri"/>
        <family val="2"/>
        <scheme val="minor"/>
      </rPr>
      <t>Apr!C3
XLOOKUP(V2,V3:Z3,V4:Z4)</t>
    </r>
    <r>
      <rPr>
        <b/>
        <sz val="16"/>
        <color theme="1"/>
        <rFont val="Calibri"/>
        <family val="2"/>
        <scheme val="minor"/>
      </rPr>
      <t>:</t>
    </r>
    <r>
      <rPr>
        <sz val="11"/>
        <color theme="1"/>
        <rFont val="Calibri"/>
        <family val="2"/>
        <scheme val="minor"/>
      </rPr>
      <t>XLOOKUP(W2,V3:Z3,V4:Z4)</t>
    </r>
  </si>
  <si>
    <t>Reference Operator: comma</t>
  </si>
  <si>
    <t>Used to combine ranges. Works in FREQUNCY, IRR, INDEX, AREAS, LET and aggregate functions like SUM and LARGE. Works in Defined Names.</t>
  </si>
  <si>
    <r>
      <t>ARGE((V5:Z5</t>
    </r>
    <r>
      <rPr>
        <b/>
        <sz val="16"/>
        <color theme="1"/>
        <rFont val="Calibri"/>
        <family val="2"/>
        <scheme val="minor"/>
      </rPr>
      <t>,</t>
    </r>
    <r>
      <rPr>
        <sz val="11"/>
        <color theme="1"/>
        <rFont val="Calibri"/>
        <family val="2"/>
        <scheme val="minor"/>
      </rPr>
      <t>Sales),3)</t>
    </r>
  </si>
  <si>
    <t>Reference Operator: space</t>
  </si>
  <si>
    <t>Used as an intersection operator to get the value at the intersection of two ranges</t>
  </si>
  <si>
    <t>G2:G6 F4:H4 yields "Quad"</t>
  </si>
  <si>
    <t>Spilled Range Operator (#)</t>
  </si>
  <si>
    <r>
      <t>C3</t>
    </r>
    <r>
      <rPr>
        <b/>
        <sz val="14"/>
        <color theme="1"/>
        <rFont val="Calibri"/>
        <family val="2"/>
        <scheme val="minor"/>
      </rPr>
      <t>#</t>
    </r>
  </si>
  <si>
    <t>Implicit Intersection Operator (@)</t>
  </si>
  <si>
    <t>Implicit Intersection Operator (@) allows you to get a corresponding item in the current row of a column or a parallel column. Most commonly seen in relative cell reference in Excel Table columns.</t>
  </si>
  <si>
    <r>
      <t>fSales[</t>
    </r>
    <r>
      <rPr>
        <b/>
        <sz val="14"/>
        <color theme="1"/>
        <rFont val="Calibri"/>
        <family val="2"/>
        <scheme val="minor"/>
      </rPr>
      <t>@</t>
    </r>
    <r>
      <rPr>
        <sz val="11"/>
        <color theme="1"/>
        <rFont val="Calibri"/>
        <family val="2"/>
        <scheme val="minor"/>
      </rPr>
      <t xml:space="preserve">Product], </t>
    </r>
    <r>
      <rPr>
        <b/>
        <sz val="14"/>
        <color theme="1"/>
        <rFont val="Calibri"/>
        <family val="2"/>
        <scheme val="minor"/>
      </rPr>
      <t>@</t>
    </r>
    <r>
      <rPr>
        <sz val="11"/>
        <color theme="1"/>
        <rFont val="Calibri"/>
        <family val="2"/>
        <scheme val="minor"/>
      </rPr>
      <t xml:space="preserve">Product, </t>
    </r>
    <r>
      <rPr>
        <b/>
        <sz val="14"/>
        <color theme="1"/>
        <rFont val="Calibri"/>
        <family val="2"/>
        <scheme val="minor"/>
      </rPr>
      <t>@</t>
    </r>
    <r>
      <rPr>
        <sz val="11"/>
        <color theme="1"/>
        <rFont val="Calibri"/>
        <family val="2"/>
        <scheme val="minor"/>
      </rPr>
      <t>G2:G6</t>
    </r>
  </si>
  <si>
    <t>Data Type Operator
(Dot Operator)</t>
  </si>
  <si>
    <t>For cells that contains a record, the dot allows you to specify what field you want to extra from the cell</t>
  </si>
  <si>
    <t>[@Stock].Price  . B12.Price</t>
  </si>
  <si>
    <t>Worksheet Reference</t>
  </si>
  <si>
    <t>Name of worksheet (in single quotes if a space in name) with exclamation point before cell reference. Any one of four cell references allowed.</t>
  </si>
  <si>
    <t>LookupTable!B3:B6 , 'Lookup Table'!B3:B6</t>
  </si>
  <si>
    <t>Workbook
Reference</t>
  </si>
  <si>
    <t>Same as Worksheet Reference with name of workbook in square brackets and full file path. Any one of four cell references allowed.</t>
  </si>
  <si>
    <r>
      <rPr>
        <b/>
        <sz val="11"/>
        <color theme="1"/>
        <rFont val="Calibri"/>
        <family val="2"/>
        <scheme val="minor"/>
      </rPr>
      <t>If referenced workbook opened:</t>
    </r>
    <r>
      <rPr>
        <sz val="11"/>
        <color theme="1"/>
        <rFont val="Calibri"/>
        <family val="2"/>
        <scheme val="minor"/>
      </rPr>
      <t xml:space="preserve">
'[Ch12-Excel365-WorksheetFormulas.xlsx]Elements'!$G$5,
</t>
    </r>
    <r>
      <rPr>
        <b/>
        <sz val="11"/>
        <color theme="1"/>
        <rFont val="Calibri"/>
        <family val="2"/>
        <scheme val="minor"/>
      </rPr>
      <t>If referenced workbook NOT opened:</t>
    </r>
    <r>
      <rPr>
        <sz val="11"/>
        <color theme="1"/>
        <rFont val="Calibri"/>
        <family val="2"/>
        <scheme val="minor"/>
      </rPr>
      <t xml:space="preserve"> 
'F:\[Ch12-Excel365-WorksheetFormulas.xlsx]Elements'!G5</t>
    </r>
  </si>
  <si>
    <t>Defined Names</t>
  </si>
  <si>
    <t>Defined Names are names that can represent a cell, ranges of cells, or formulas. The Defined Names can be used in other formulas and features, including in Power Query and the Power Pivot Data Model.</t>
  </si>
  <si>
    <r>
      <t>Example 16 in chapter 12: Defined Name to define a cell:</t>
    </r>
    <r>
      <rPr>
        <b/>
        <sz val="11"/>
        <color theme="1"/>
        <rFont val="Calibri"/>
        <family val="2"/>
        <scheme val="minor"/>
      </rPr>
      <t xml:space="preserve">
CallRepConditionAnswer </t>
    </r>
    <r>
      <rPr>
        <sz val="11"/>
        <color theme="1"/>
        <rFont val="Calibri"/>
        <family val="2"/>
        <scheme val="minor"/>
      </rPr>
      <t>='Ch12(31-34an)'!$G$9</t>
    </r>
    <r>
      <rPr>
        <b/>
        <sz val="11"/>
        <color theme="1"/>
        <rFont val="Calibri"/>
        <family val="2"/>
        <scheme val="minor"/>
      </rPr>
      <t xml:space="preserve">
</t>
    </r>
    <r>
      <rPr>
        <sz val="11"/>
        <color theme="1"/>
        <rFont val="Calibri"/>
        <family val="2"/>
        <scheme val="minor"/>
      </rPr>
      <t xml:space="preserve">
Example 16 in  chapter 14: Defined Name to define formula:
</t>
    </r>
    <r>
      <rPr>
        <b/>
        <sz val="11"/>
        <color theme="1"/>
        <rFont val="Calibri"/>
        <family val="2"/>
        <scheme val="minor"/>
      </rPr>
      <t>LookupPicture</t>
    </r>
    <r>
      <rPr>
        <sz val="11"/>
        <color theme="1"/>
        <rFont val="Calibri"/>
        <family val="2"/>
        <scheme val="minor"/>
      </rPr>
      <t xml:space="preserve"> =XLOOKUP('Ch14(38-40)'!$B$6,'Ch14(38-40)'!$B$9:$B$12,'Ch14(38-40)'!$D$9:$D$12)</t>
    </r>
  </si>
  <si>
    <r>
      <t xml:space="preserve">Table Formula Nomenclature
in an Excel Table that has name </t>
    </r>
    <r>
      <rPr>
        <b/>
        <sz val="11"/>
        <color theme="1"/>
        <rFont val="Calibri"/>
        <family val="2"/>
        <scheme val="minor"/>
      </rPr>
      <t>fSales</t>
    </r>
    <r>
      <rPr>
        <sz val="11"/>
        <color theme="1"/>
        <rFont val="Calibri"/>
        <family val="2"/>
        <scheme val="minor"/>
      </rPr>
      <t xml:space="preserve">, and columns: </t>
    </r>
    <r>
      <rPr>
        <b/>
        <sz val="11"/>
        <color theme="1"/>
        <rFont val="Calibri"/>
        <family val="2"/>
        <scheme val="minor"/>
      </rPr>
      <t>Date</t>
    </r>
    <r>
      <rPr>
        <sz val="11"/>
        <color theme="1"/>
        <rFont val="Calibri"/>
        <family val="2"/>
        <scheme val="minor"/>
      </rPr>
      <t xml:space="preserve">, </t>
    </r>
    <r>
      <rPr>
        <b/>
        <sz val="11"/>
        <color theme="1"/>
        <rFont val="Calibri"/>
        <family val="2"/>
        <scheme val="minor"/>
      </rPr>
      <t>Product</t>
    </r>
    <r>
      <rPr>
        <sz val="11"/>
        <color theme="1"/>
        <rFont val="Calibri"/>
        <family val="2"/>
        <scheme val="minor"/>
      </rPr>
      <t xml:space="preserve"> and </t>
    </r>
    <r>
      <rPr>
        <b/>
        <sz val="11"/>
        <color theme="1"/>
        <rFont val="Calibri"/>
        <family val="2"/>
        <scheme val="minor"/>
      </rPr>
      <t>Sales</t>
    </r>
  </si>
  <si>
    <t>Full Table</t>
  </si>
  <si>
    <t>CallTable[#All]</t>
  </si>
  <si>
    <t>Records in Table</t>
  </si>
  <si>
    <t>CallTable</t>
  </si>
  <si>
    <t>Field Names</t>
  </si>
  <si>
    <t>CallTable[#Headers]</t>
  </si>
  <si>
    <t>Mixed with Row Locked Column Reference</t>
  </si>
  <si>
    <t>CallTable[Rep]</t>
  </si>
  <si>
    <t>Locked Column Reference</t>
  </si>
  <si>
    <t>CallTable[[Rep]:[Rep]]</t>
  </si>
  <si>
    <t>Selected Columns</t>
  </si>
  <si>
    <t>CallTable[[Rep]:[Calls]]</t>
  </si>
  <si>
    <t>Relative Cell Reference (Implicit Intersection Operator)</t>
  </si>
  <si>
    <t>CallTable[@Rep]</t>
  </si>
  <si>
    <t>Worksheet Functions</t>
  </si>
  <si>
    <t>Built-in function like SUM and ROUND that are programmed to make a defined calculation based on the formula inputs entered into the function’s arguments</t>
  </si>
  <si>
    <t>SUM, COUNTIFS, SUMIFS, FORMULATEXT, ROUND, MROUND, UNIQUE, SORT, EDATE, EOMONTH, NETWORKDAYS.INTL, WORKDAY.INTL, AVERAGE, SEQUENCE, LARGE, RANK.EQ,  XLOOKUP, FILTER and many more. About 450 in total.</t>
  </si>
  <si>
    <t>Function argument elements</t>
  </si>
  <si>
    <t>Some functions require that you select an item from a dropdown list in order to instruct the function which type of calculation to make, like with NETWORKDAYS.INTL that needs a 7 to instruct it to ignore Fridays and Saturdays</t>
  </si>
  <si>
    <r>
      <t>NETWORKDAYS.INTL(F2,F2,</t>
    </r>
    <r>
      <rPr>
        <b/>
        <sz val="14"/>
        <color theme="1"/>
        <rFont val="Calibri"/>
        <family val="2"/>
        <scheme val="minor"/>
      </rPr>
      <t>7</t>
    </r>
    <r>
      <rPr>
        <sz val="11"/>
        <color theme="1"/>
        <rFont val="Calibri"/>
        <family val="2"/>
        <scheme val="minor"/>
      </rPr>
      <t>)</t>
    </r>
  </si>
  <si>
    <t>Math Operators</t>
  </si>
  <si>
    <t>Used to create math calculations</t>
  </si>
  <si>
    <r>
      <rPr>
        <b/>
        <sz val="11"/>
        <color theme="1"/>
        <rFont val="Calibri"/>
        <family val="2"/>
        <scheme val="minor"/>
      </rPr>
      <t>+</t>
    </r>
    <r>
      <rPr>
        <sz val="11"/>
        <color theme="1"/>
        <rFont val="Calibri"/>
        <family val="2"/>
        <scheme val="minor"/>
      </rPr>
      <t xml:space="preserve">  Adding
</t>
    </r>
    <r>
      <rPr>
        <b/>
        <sz val="11"/>
        <color theme="1"/>
        <rFont val="Calibri"/>
        <family val="2"/>
        <scheme val="minor"/>
      </rPr>
      <t xml:space="preserve">- </t>
    </r>
    <r>
      <rPr>
        <sz val="11"/>
        <color theme="1"/>
        <rFont val="Calibri"/>
        <family val="2"/>
        <scheme val="minor"/>
      </rPr>
      <t xml:space="preserve">Subtracting or Negation
</t>
    </r>
    <r>
      <rPr>
        <b/>
        <sz val="11"/>
        <color theme="1"/>
        <rFont val="Calibri"/>
        <family val="2"/>
        <scheme val="minor"/>
      </rPr>
      <t>*</t>
    </r>
    <r>
      <rPr>
        <sz val="11"/>
        <color theme="1"/>
        <rFont val="Calibri"/>
        <family val="2"/>
        <scheme val="minor"/>
      </rPr>
      <t xml:space="preserve"> Multiplying
</t>
    </r>
    <r>
      <rPr>
        <b/>
        <sz val="11"/>
        <color theme="1"/>
        <rFont val="Calibri"/>
        <family val="2"/>
        <scheme val="minor"/>
      </rPr>
      <t>/</t>
    </r>
    <r>
      <rPr>
        <sz val="11"/>
        <color theme="1"/>
        <rFont val="Calibri"/>
        <family val="2"/>
        <scheme val="minor"/>
      </rPr>
      <t xml:space="preserve">  Dividing
</t>
    </r>
    <r>
      <rPr>
        <b/>
        <sz val="11"/>
        <color theme="1"/>
        <rFont val="Calibri"/>
        <family val="2"/>
        <scheme val="minor"/>
      </rPr>
      <t>^</t>
    </r>
    <r>
      <rPr>
        <sz val="11"/>
        <color theme="1"/>
        <rFont val="Calibri"/>
        <family val="2"/>
        <scheme val="minor"/>
      </rPr>
      <t xml:space="preserve">  Raising to an exponent
</t>
    </r>
    <r>
      <rPr>
        <b/>
        <sz val="11"/>
        <color theme="1"/>
        <rFont val="Calibri"/>
        <family val="2"/>
        <scheme val="minor"/>
      </rPr>
      <t xml:space="preserve">( ) </t>
    </r>
    <r>
      <rPr>
        <sz val="11"/>
        <color theme="1"/>
        <rFont val="Calibri"/>
        <family val="2"/>
        <scheme val="minor"/>
      </rPr>
      <t xml:space="preserve"> Parentheses</t>
    </r>
  </si>
  <si>
    <t>Comparative Operator</t>
  </si>
  <si>
    <t>Used to create comparative calculations</t>
  </si>
  <si>
    <r>
      <rPr>
        <b/>
        <sz val="11"/>
        <color theme="1"/>
        <rFont val="Calibri"/>
        <family val="2"/>
        <scheme val="minor"/>
      </rPr>
      <t xml:space="preserve">= </t>
    </r>
    <r>
      <rPr>
        <sz val="11"/>
        <color theme="1"/>
        <rFont val="Calibri"/>
        <family val="2"/>
        <scheme val="minor"/>
      </rPr>
      <t xml:space="preserve">   Equal: are two things equal?
</t>
    </r>
    <r>
      <rPr>
        <b/>
        <sz val="11"/>
        <color theme="1"/>
        <rFont val="Calibri"/>
        <family val="2"/>
        <scheme val="minor"/>
      </rPr>
      <t>&lt;&gt;</t>
    </r>
    <r>
      <rPr>
        <sz val="11"/>
        <color theme="1"/>
        <rFont val="Calibri"/>
        <family val="2"/>
        <scheme val="minor"/>
      </rPr>
      <t xml:space="preserve"> Not: are two things Not equal? (less &amp; greater than symbol)
</t>
    </r>
    <r>
      <rPr>
        <b/>
        <sz val="11"/>
        <color theme="1"/>
        <rFont val="Calibri"/>
        <family val="2"/>
        <scheme val="minor"/>
      </rPr>
      <t>&gt;</t>
    </r>
    <r>
      <rPr>
        <sz val="11"/>
        <color theme="1"/>
        <rFont val="Calibri"/>
        <family val="2"/>
        <scheme val="minor"/>
      </rPr>
      <t xml:space="preserve"> Greater than: left side greater than right side?
</t>
    </r>
    <r>
      <rPr>
        <b/>
        <sz val="11"/>
        <color theme="1"/>
        <rFont val="Calibri"/>
        <family val="2"/>
        <scheme val="minor"/>
      </rPr>
      <t>&gt;=</t>
    </r>
    <r>
      <rPr>
        <sz val="11"/>
        <color theme="1"/>
        <rFont val="Calibri"/>
        <family val="2"/>
        <scheme val="minor"/>
      </rPr>
      <t xml:space="preserve">    Greater than or Equal to: left side &gt;=  than right side?
</t>
    </r>
    <r>
      <rPr>
        <b/>
        <sz val="11"/>
        <color theme="1"/>
        <rFont val="Calibri"/>
        <family val="2"/>
        <scheme val="minor"/>
      </rPr>
      <t xml:space="preserve">&lt; </t>
    </r>
    <r>
      <rPr>
        <sz val="11"/>
        <color theme="1"/>
        <rFont val="Calibri"/>
        <family val="2"/>
        <scheme val="minor"/>
      </rPr>
      <t xml:space="preserve">   Less than: left side less than right side?
</t>
    </r>
    <r>
      <rPr>
        <b/>
        <sz val="11"/>
        <color theme="1"/>
        <rFont val="Calibri"/>
        <family val="2"/>
        <scheme val="minor"/>
      </rPr>
      <t>&lt;=</t>
    </r>
    <r>
      <rPr>
        <sz val="11"/>
        <color theme="1"/>
        <rFont val="Calibri"/>
        <family val="2"/>
        <scheme val="minor"/>
      </rPr>
      <t xml:space="preserve">    Less than or Equal to: left side &lt;=  than right side?</t>
    </r>
  </si>
  <si>
    <t>Join Operator (&amp;)</t>
  </si>
  <si>
    <t>Ampersand symbol (&amp;) to join two items into one items</t>
  </si>
  <si>
    <t>C8&amp;", "&amp;B8  ,  "Item # "&amp;C8:C12</t>
  </si>
  <si>
    <t>Text within quotation marks</t>
  </si>
  <si>
    <t>Text in Formulas must be in quotes</t>
  </si>
  <si>
    <t>Hard Coded
Numbers</t>
  </si>
  <si>
    <t>When a number will not change, like 12 months in a year or 24 hours in a day, you can hard code it into formula.</t>
  </si>
  <si>
    <r>
      <t>C10/</t>
    </r>
    <r>
      <rPr>
        <b/>
        <sz val="14"/>
        <color theme="1"/>
        <rFont val="Calibri"/>
        <family val="2"/>
        <scheme val="minor"/>
      </rPr>
      <t>12</t>
    </r>
    <r>
      <rPr>
        <sz val="11"/>
        <color theme="1"/>
        <rFont val="Calibri"/>
        <family val="2"/>
        <scheme val="minor"/>
      </rPr>
      <t>, (EndTime-StartTime)*</t>
    </r>
    <r>
      <rPr>
        <b/>
        <sz val="14"/>
        <color theme="1"/>
        <rFont val="Calibri"/>
        <family val="2"/>
        <scheme val="minor"/>
      </rPr>
      <t>24</t>
    </r>
  </si>
  <si>
    <t>Array constants
(hard coded arrays)</t>
  </si>
  <si>
    <t>Hard coded tables, columns or rows.
Curly Brackets house the array:  {   }
Comma means column   ,
Semi-colon means row    ;</t>
  </si>
  <si>
    <r>
      <rPr>
        <b/>
        <sz val="14"/>
        <color theme="1"/>
        <rFont val="Calibri"/>
        <family val="2"/>
        <scheme val="minor"/>
      </rPr>
      <t>{</t>
    </r>
    <r>
      <rPr>
        <sz val="11"/>
        <color theme="1"/>
        <rFont val="Calibri"/>
        <family val="2"/>
        <scheme val="minor"/>
      </rPr>
      <t>"Jan"</t>
    </r>
    <r>
      <rPr>
        <b/>
        <sz val="16"/>
        <color theme="1"/>
        <rFont val="Calibri"/>
        <family val="2"/>
        <scheme val="minor"/>
      </rPr>
      <t>,</t>
    </r>
    <r>
      <rPr>
        <sz val="11"/>
        <color theme="1"/>
        <rFont val="Calibri"/>
        <family val="2"/>
        <scheme val="minor"/>
      </rPr>
      <t>"Feb","Mar","Apr","May"</t>
    </r>
    <r>
      <rPr>
        <b/>
        <sz val="16"/>
        <color theme="1"/>
        <rFont val="Calibri"/>
        <family val="2"/>
        <scheme val="minor"/>
      </rPr>
      <t>;</t>
    </r>
    <r>
      <rPr>
        <sz val="11"/>
        <color theme="1"/>
        <rFont val="Calibri"/>
        <family val="2"/>
        <scheme val="minor"/>
      </rPr>
      <t>1,2,3,4,5</t>
    </r>
    <r>
      <rPr>
        <b/>
        <sz val="14"/>
        <color theme="1"/>
        <rFont val="Calibri"/>
        <family val="2"/>
        <scheme val="minor"/>
      </rPr>
      <t>}</t>
    </r>
  </si>
  <si>
    <t>Formulas by data type:</t>
  </si>
  <si>
    <t>Formulas by calculation type:</t>
  </si>
  <si>
    <r>
      <rPr>
        <b/>
        <sz val="11"/>
        <color theme="1"/>
        <rFont val="Calibri"/>
        <family val="2"/>
        <scheme val="minor"/>
      </rPr>
      <t>1) Aggregate Formulas</t>
    </r>
    <r>
      <rPr>
        <sz val="11"/>
        <color theme="1"/>
        <rFont val="Calibri"/>
        <family val="2"/>
        <scheme val="minor"/>
      </rPr>
      <t xml:space="preserve"> operate on an array of values and deliver a single answer, like with adding, averaging or running an AND logical test.</t>
    </r>
  </si>
  <si>
    <r>
      <rPr>
        <b/>
        <sz val="11"/>
        <color theme="1"/>
        <rFont val="Calibri"/>
        <family val="2"/>
        <scheme val="minor"/>
      </rPr>
      <t>2) Single Input-Output Formulas</t>
    </r>
    <r>
      <rPr>
        <sz val="11"/>
        <color theme="1"/>
        <rFont val="Calibri"/>
        <family val="2"/>
        <scheme val="minor"/>
      </rPr>
      <t xml:space="preserve"> are formulas that operate on single inputs and deliver a single answer.</t>
    </r>
  </si>
  <si>
    <t>This type of formula has single values entered into a function argument, like =FORMULATEXT(B1), or has single values on either side of an operator, like =A1*B1, where the operator is a multiplication operator.</t>
  </si>
  <si>
    <t>These formulas require that you:</t>
  </si>
  <si>
    <t>1) Consider what type of cell references (relative, absolute, mixed) are required.</t>
  </si>
  <si>
    <t>2) Enter the formula into one cell, and if the formula must be copied, you must manually copy the formula to other cells.</t>
  </si>
  <si>
    <t>3) If you need to edit the formula, you edit the cell and re-copy the formula to other cells if necessary.</t>
  </si>
  <si>
    <r>
      <rPr>
        <b/>
        <sz val="11"/>
        <color theme="1"/>
        <rFont val="Calibri"/>
        <family val="2"/>
        <scheme val="minor"/>
      </rPr>
      <t>Array Formulas</t>
    </r>
    <r>
      <rPr>
        <sz val="11"/>
        <color theme="1"/>
        <rFont val="Calibri"/>
        <family val="2"/>
        <scheme val="minor"/>
      </rPr>
      <t xml:space="preserve"> are formulas that contain one or more array operations that deliver an array of answers rather than a single answer. The array operation can involve multiple values entered into a function argument, like =FORMULATEXT(B1:B4), or there can be multiple values on one or more sides of an operator, like =A1*B1:B5, or A1:A5*B1, or A1:A5*B1:B5. Array formula is the general term used to describe both types of array formulas:</t>
    </r>
  </si>
  <si>
    <t>Minimal school of style formatting: bold for column headers, default gray lines and borders for totals at bottom.</t>
  </si>
  <si>
    <t>Jan</t>
  </si>
  <si>
    <t>Feb</t>
  </si>
  <si>
    <t>Mar</t>
  </si>
  <si>
    <t>Apr</t>
  </si>
  <si>
    <t>Net Sales</t>
  </si>
  <si>
    <t>Operating Expenses</t>
  </si>
  <si>
    <t>Administrating Expenses</t>
  </si>
  <si>
    <t>Other</t>
  </si>
  <si>
    <t>Total Expenses</t>
  </si>
  <si>
    <t>Net Income</t>
  </si>
  <si>
    <t>or</t>
  </si>
  <si>
    <t>Do not use Fill and Font Colors that make it hard to read, such as Red Fill and Black Font. You can squint your eyes to gage if value difference makes it hard to read.</t>
  </si>
  <si>
    <t>$ signs: Accounting uses ( ) for negative numbers and a fixed $ sign on left. Currency has a floating $ sign. Number Formatting with $ sign in column label is less cluttered.</t>
  </si>
  <si>
    <t>Microsoft 365 Excel Complete Story</t>
  </si>
  <si>
    <t>Video 3</t>
  </si>
  <si>
    <t>Microsoft 365
Excel
Complete Story</t>
  </si>
  <si>
    <t>https://www.youtube.com/user/ExcelIsFun/community</t>
  </si>
  <si>
    <t>How to Be Awesome with Excel Formulas</t>
  </si>
  <si>
    <t>Building Worksheet Formula Models</t>
  </si>
  <si>
    <t>Bold</t>
  </si>
  <si>
    <t>Underlines</t>
  </si>
  <si>
    <t>Income Statement in $</t>
  </si>
  <si>
    <r>
      <rPr>
        <b/>
        <sz val="11"/>
        <color theme="1"/>
        <rFont val="Calibri"/>
        <family val="2"/>
        <scheme val="minor"/>
      </rPr>
      <t>Format Painter</t>
    </r>
    <r>
      <rPr>
        <sz val="11"/>
        <color theme="1"/>
        <rFont val="Calibri"/>
        <family val="2"/>
        <scheme val="minor"/>
      </rPr>
      <t>: copies only Formatting.</t>
    </r>
  </si>
  <si>
    <t>Home tab, Clipboard group, or Minitoolbar</t>
  </si>
  <si>
    <r>
      <rPr>
        <b/>
        <sz val="11"/>
        <color theme="1"/>
        <rFont val="Calibri"/>
        <family val="2"/>
        <scheme val="minor"/>
      </rPr>
      <t>Accounting Number Format</t>
    </r>
    <r>
      <rPr>
        <sz val="11"/>
        <color theme="1"/>
        <rFont val="Calibri"/>
        <family val="2"/>
        <scheme val="minor"/>
      </rPr>
      <t xml:space="preserve"> uses:</t>
    </r>
  </si>
  <si>
    <t>( ) for negative numbers</t>
  </si>
  <si>
    <t>Lines up digits and $ signs</t>
  </si>
  <si>
    <r>
      <rPr>
        <b/>
        <sz val="11"/>
        <color theme="1"/>
        <rFont val="Calibri"/>
        <family val="2"/>
        <scheme val="minor"/>
      </rPr>
      <t>Currency Number Format</t>
    </r>
    <r>
      <rPr>
        <sz val="11"/>
        <color theme="1"/>
        <rFont val="Calibri"/>
        <family val="2"/>
        <scheme val="minor"/>
      </rPr>
      <t xml:space="preserve"> uses:</t>
    </r>
  </si>
  <si>
    <t>Floating $ sign</t>
  </si>
  <si>
    <t>Fixed $ sign on left</t>
  </si>
  <si>
    <t>Choose how negative numbers display</t>
  </si>
  <si>
    <r>
      <t xml:space="preserve">Minimalism </t>
    </r>
    <r>
      <rPr>
        <sz val="11"/>
        <color theme="1"/>
        <rFont val="Calibri"/>
        <family val="2"/>
        <scheme val="minor"/>
      </rPr>
      <t>School of Style Formatting</t>
    </r>
  </si>
  <si>
    <t>Non-Minimal Style Format</t>
  </si>
  <si>
    <t>Be sure that the value difference between</t>
  </si>
  <si>
    <t>fill and font color makes it easy to read</t>
  </si>
  <si>
    <t>$ sign in labels helps it to be less cluttered</t>
  </si>
  <si>
    <t>Default gray lines</t>
  </si>
  <si>
    <t>Tax Rate</t>
  </si>
  <si>
    <t>Tax Amount</t>
  </si>
  <si>
    <t>Implicit Intersection Operator (@) allows you to get a corresponding item in the current row of a column or a parallel column.</t>
  </si>
  <si>
    <t>Total</t>
  </si>
  <si>
    <t>1) Aggregate Formulas</t>
  </si>
  <si>
    <t>2) Single Input-Output Formulas</t>
  </si>
  <si>
    <t>3) Dynamic Spilled Array Formulas</t>
  </si>
  <si>
    <t>Formula Elements</t>
  </si>
  <si>
    <t>Math, logical or data manipulation operation to create an answer.</t>
  </si>
  <si>
    <t>Excel Worksheet Formulas:</t>
  </si>
  <si>
    <t>All formulas have an equal sign ( = ) as first character in cell</t>
  </si>
  <si>
    <t>5) Excel Table Formulas</t>
  </si>
  <si>
    <t>4) Scalar Array Formulas</t>
  </si>
  <si>
    <t>Total Tax calculated in single cell</t>
  </si>
  <si>
    <t>Total Tax From Excel Table</t>
  </si>
  <si>
    <r>
      <rPr>
        <b/>
        <sz val="11"/>
        <color theme="1"/>
        <rFont val="Calibri"/>
        <family val="2"/>
        <scheme val="minor"/>
      </rPr>
      <t>5) Excel Table Formulas</t>
    </r>
    <r>
      <rPr>
        <sz val="11"/>
        <color theme="1"/>
        <rFont val="Calibri"/>
        <family val="2"/>
        <scheme val="minor"/>
      </rPr>
      <t xml:space="preserve"> are formulas that use the table formula nomenclature, rather than cell references.</t>
    </r>
  </si>
  <si>
    <r>
      <rPr>
        <b/>
        <sz val="11"/>
        <color theme="1"/>
        <rFont val="Calibri"/>
        <family val="2"/>
        <scheme val="minor"/>
      </rPr>
      <t>Note:</t>
    </r>
    <r>
      <rPr>
        <sz val="11"/>
        <color theme="1"/>
        <rFont val="Calibri"/>
        <family val="2"/>
        <scheme val="minor"/>
      </rPr>
      <t xml:space="preserve"> Dynamic Spilled Array Formulas are NOT allowed in an Excel Table.</t>
    </r>
  </si>
  <si>
    <r>
      <rPr>
        <b/>
        <sz val="11"/>
        <color theme="1"/>
        <rFont val="Calibri"/>
        <family val="2"/>
        <scheme val="minor"/>
      </rPr>
      <t>Table formula nomenclature</t>
    </r>
    <r>
      <rPr>
        <sz val="11"/>
        <color theme="1"/>
        <rFont val="Calibri"/>
        <family val="2"/>
        <scheme val="minor"/>
      </rPr>
      <t xml:space="preserve"> (References to Excel Table objects):</t>
    </r>
  </si>
  <si>
    <t>TaxTable = Excel Table Name</t>
  </si>
  <si>
    <t>TaxTable[Tax Amount] = Field Name in an Excel Table</t>
  </si>
  <si>
    <t>[@Tax Amount] = Relative Cell Reference</t>
  </si>
  <si>
    <t>Product</t>
  </si>
  <si>
    <t>Gel Boomerangs manufacturers boomerangs and calculates the price of the boomerangs by adding a 72% markup on the cost of the product (cost = how much it cost to produce the boomerang).</t>
  </si>
  <si>
    <t>Markup on Cost = How Many Pennies you add to one dollar of cost = % Increase.</t>
  </si>
  <si>
    <t>You can use Arrow Keys to put Cell References in Formula, or the Mouse.</t>
  </si>
  <si>
    <r>
      <rPr>
        <b/>
        <sz val="11"/>
        <color theme="1"/>
        <rFont val="Calibri"/>
        <family val="2"/>
        <scheme val="minor"/>
      </rPr>
      <t>1) Number Formulas</t>
    </r>
    <r>
      <rPr>
        <sz val="11"/>
        <color theme="1"/>
        <rFont val="Calibri"/>
        <family val="2"/>
        <scheme val="minor"/>
      </rPr>
      <t xml:space="preserve"> deliver numbers results (numbers, times, dates). Default Align to right.</t>
    </r>
  </si>
  <si>
    <r>
      <rPr>
        <b/>
        <sz val="11"/>
        <color theme="1"/>
        <rFont val="Calibri"/>
        <family val="2"/>
        <scheme val="minor"/>
      </rPr>
      <t>3) Logical Formulas</t>
    </r>
    <r>
      <rPr>
        <sz val="11"/>
        <color theme="1"/>
        <rFont val="Calibri"/>
        <family val="2"/>
        <scheme val="minor"/>
      </rPr>
      <t xml:space="preserve"> deliver logical values, or Boolean values. These formulas deliver either a TRUE or a FALSE. Default Align center and all CAPS.</t>
    </r>
  </si>
  <si>
    <r>
      <rPr>
        <b/>
        <sz val="11"/>
        <color theme="1"/>
        <rFont val="Calibri"/>
        <family val="2"/>
        <scheme val="minor"/>
      </rPr>
      <t>2) Text Formulas</t>
    </r>
    <r>
      <rPr>
        <sz val="11"/>
        <color theme="1"/>
        <rFont val="Calibri"/>
        <family val="2"/>
        <scheme val="minor"/>
      </rPr>
      <t xml:space="preserve"> deliver text results.  Default Align to left.</t>
    </r>
  </si>
  <si>
    <r>
      <rPr>
        <b/>
        <sz val="11"/>
        <color theme="1"/>
        <rFont val="Calibri"/>
        <family val="2"/>
        <scheme val="minor"/>
      </rPr>
      <t>Goal:</t>
    </r>
    <r>
      <rPr>
        <sz val="11"/>
        <color theme="1"/>
        <rFont val="Calibri"/>
        <family val="2"/>
        <scheme val="minor"/>
      </rPr>
      <t xml:space="preserve"> Calculate tax for each sales amount, then add</t>
    </r>
  </si>
  <si>
    <r>
      <rPr>
        <b/>
        <sz val="11"/>
        <color theme="1"/>
        <rFont val="Calibri"/>
        <family val="2"/>
        <scheme val="minor"/>
      </rPr>
      <t>Goal:</t>
    </r>
    <r>
      <rPr>
        <sz val="11"/>
        <color theme="1"/>
        <rFont val="Calibri"/>
        <family val="2"/>
        <scheme val="minor"/>
      </rPr>
      <t xml:space="preserve"> Calculate total tax amount</t>
    </r>
  </si>
  <si>
    <t>Check list:</t>
  </si>
  <si>
    <r>
      <rPr>
        <b/>
        <sz val="11"/>
        <color theme="1"/>
        <rFont val="Calibri"/>
        <family val="2"/>
        <scheme val="minor"/>
      </rPr>
      <t>Excel's Golden Rule</t>
    </r>
    <r>
      <rPr>
        <sz val="11"/>
        <color theme="1"/>
        <rFont val="Calibri"/>
        <family val="2"/>
        <scheme val="minor"/>
      </rPr>
      <t>: List all formula elements in cells with label?</t>
    </r>
  </si>
  <si>
    <r>
      <t xml:space="preserve">Is </t>
    </r>
    <r>
      <rPr>
        <b/>
        <sz val="11"/>
        <color theme="1"/>
        <rFont val="Calibri"/>
        <family val="2"/>
        <scheme val="minor"/>
      </rPr>
      <t>Number Formatting</t>
    </r>
    <r>
      <rPr>
        <sz val="11"/>
        <color theme="1"/>
        <rFont val="Calibri"/>
        <family val="2"/>
        <scheme val="minor"/>
      </rPr>
      <t xml:space="preserve"> interfering with our solution, or helping?</t>
    </r>
  </si>
  <si>
    <r>
      <rPr>
        <b/>
        <sz val="11"/>
        <color theme="1"/>
        <rFont val="Calibri"/>
        <family val="2"/>
        <scheme val="minor"/>
      </rPr>
      <t>Style Formatting</t>
    </r>
    <r>
      <rPr>
        <sz val="11"/>
        <color theme="1"/>
        <rFont val="Calibri"/>
        <family val="2"/>
        <scheme val="minor"/>
      </rPr>
      <t>: is it easy to read and understand?</t>
    </r>
  </si>
  <si>
    <t>ü</t>
  </si>
  <si>
    <t>Formatting such as fill color, font color, borders indent, wrap text, alignment (Font and Alignment groups in Home tab).</t>
  </si>
  <si>
    <t>Keep default alignment so that data types are visually obvious.</t>
  </si>
  <si>
    <r>
      <t xml:space="preserve">Use </t>
    </r>
    <r>
      <rPr>
        <b/>
        <sz val="11"/>
        <color theme="1"/>
        <rFont val="Calibri"/>
        <family val="2"/>
        <scheme val="minor"/>
      </rPr>
      <t>ROUND function</t>
    </r>
    <r>
      <rPr>
        <sz val="11"/>
        <color theme="1"/>
        <rFont val="Calibri"/>
        <family val="2"/>
        <scheme val="minor"/>
      </rPr>
      <t xml:space="preserve"> if necessary?</t>
    </r>
  </si>
  <si>
    <r>
      <rPr>
        <b/>
        <sz val="11"/>
        <color theme="1"/>
        <rFont val="Calibri"/>
        <family val="2"/>
        <scheme val="minor"/>
      </rPr>
      <t>Document</t>
    </r>
    <r>
      <rPr>
        <sz val="11"/>
        <color theme="1"/>
        <rFont val="Calibri"/>
        <family val="2"/>
        <scheme val="minor"/>
      </rPr>
      <t xml:space="preserve"> model?</t>
    </r>
  </si>
  <si>
    <r>
      <t xml:space="preserve">Keep </t>
    </r>
    <r>
      <rPr>
        <b/>
        <sz val="11"/>
        <color theme="1"/>
        <rFont val="Calibri"/>
        <family val="2"/>
        <scheme val="minor"/>
      </rPr>
      <t>default alignments</t>
    </r>
    <r>
      <rPr>
        <sz val="11"/>
        <color theme="1"/>
        <rFont val="Calibri"/>
        <family val="2"/>
        <scheme val="minor"/>
      </rPr>
      <t>?</t>
    </r>
  </si>
  <si>
    <t>If the Cost of a Chunky Soup Can is $3.75 and the company uses a 54.00% Markup on Cost, what is the Sell Price?</t>
  </si>
  <si>
    <t>% Markup on Cost</t>
  </si>
  <si>
    <t>Carlota</t>
  </si>
  <si>
    <t>Aspen</t>
  </si>
  <si>
    <t>Yanaki</t>
  </si>
  <si>
    <r>
      <rPr>
        <b/>
        <sz val="11"/>
        <color theme="1"/>
        <rFont val="Calibri"/>
        <family val="2"/>
        <scheme val="minor"/>
      </rPr>
      <t>Use the ROUND function when required</t>
    </r>
    <r>
      <rPr>
        <sz val="11"/>
        <color theme="1"/>
        <rFont val="Calibri"/>
        <family val="2"/>
        <scheme val="minor"/>
      </rPr>
      <t xml:space="preserve">. </t>
    </r>
  </si>
  <si>
    <t>You must use ROUND Function when: 1) You are required to round (like with $), 2) You have extraneous decimals, and 3) You will use formula result in a subsequent formula.</t>
  </si>
  <si>
    <r>
      <t xml:space="preserve">Document formulas </t>
    </r>
    <r>
      <rPr>
        <sz val="11"/>
        <color theme="1"/>
        <rFont val="Calibri"/>
        <family val="2"/>
        <scheme val="minor"/>
      </rPr>
      <t>with =IFNA(FORMULATEXT(Cell),""). This is not always necessary, but it can help to see what is going on with formulas in model.</t>
    </r>
  </si>
  <si>
    <t>Example 3:</t>
  </si>
  <si>
    <t>Profit Margin</t>
  </si>
  <si>
    <t>The Percentage Format displays decimals as percentages without changing the underlying number. The decimal 0.01 and the percentage 1.00% are mathematically equivalent: both mean 1 part out of 100.</t>
  </si>
  <si>
    <t>Sales ($)</t>
  </si>
  <si>
    <t>Profit ($)</t>
  </si>
  <si>
    <t>Customer</t>
  </si>
  <si>
    <t>References: cell references, table references and spilled range reference</t>
  </si>
  <si>
    <t>·         All five functions have matching pairs of criteria_range and criteria arguments that increment as criteria_range1 and criteria1, criteria_range2 and criteria2 and so on. These matching pairs expect a range of values in the criteria_range argument and then the condition for the logical test in the criteria argument.</t>
  </si>
  <si>
    <t>·         COUNTIFS function contains only paired criteria_range and criteria arguments because it counts how many times matches are made.</t>
  </si>
  <si>
    <t>·         SUMIFS, AVERAGEIFS, MINIFS and MAXIFS all contain a first argument that expect ranges of number values.</t>
  </si>
  <si>
    <t>·         The dimensions for the number ranges and criteria ranges must be the same, or else you get a #VALUE! error.</t>
  </si>
  <si>
    <t>·         Array operations are not allowed in the number ranges and criteria ranges (like sum_range, criteria_range1).</t>
  </si>
  <si>
    <t>·         Array operations are allowed in the criteria arguments (like criteria1, critera2 and so on).</t>
  </si>
  <si>
    <t>·         When you use two or more criteria arguments (critera2 or more), these functions run an AND logical test.</t>
  </si>
  <si>
    <t>·         You can force these functions to make an OR logical test by placing an array of values into the criteria argument.</t>
  </si>
  <si>
    <t>XLOOKUP( lookup_value , lookup_array , return_array , [if_not_found] , [match_mode] , [search_mode] )</t>
  </si>
  <si>
    <r>
      <t>1.</t>
    </r>
    <r>
      <rPr>
        <sz val="7"/>
        <color theme="1"/>
        <rFont val="Times New Roman"/>
        <family val="1"/>
      </rPr>
      <t xml:space="preserve">       </t>
    </r>
    <r>
      <rPr>
        <b/>
        <sz val="11"/>
        <color theme="1"/>
        <rFont val="Calibri"/>
        <family val="2"/>
        <scheme val="minor"/>
      </rPr>
      <t>lookup_value</t>
    </r>
    <r>
      <rPr>
        <sz val="11"/>
        <color theme="1"/>
        <rFont val="Calibri"/>
        <family val="2"/>
        <scheme val="minor"/>
      </rPr>
      <t xml:space="preserve"> = Item used to find match in lookup_array.</t>
    </r>
  </si>
  <si>
    <r>
      <t>2.</t>
    </r>
    <r>
      <rPr>
        <sz val="7"/>
        <color theme="1"/>
        <rFont val="Times New Roman"/>
        <family val="1"/>
      </rPr>
      <t xml:space="preserve">       </t>
    </r>
    <r>
      <rPr>
        <b/>
        <sz val="11"/>
        <color theme="1"/>
        <rFont val="Calibri"/>
        <family val="2"/>
        <scheme val="minor"/>
      </rPr>
      <t>lookup_array</t>
    </r>
    <r>
      <rPr>
        <sz val="11"/>
        <color theme="1"/>
        <rFont val="Calibri"/>
        <family val="2"/>
        <scheme val="minor"/>
      </rPr>
      <t xml:space="preserve"> = Contains items for potential match with lookup_value. If there is a match XLOOKUP yields the relative position to be used to retrieve an item in the return_array. If no is match found and nothing is entered into the 4th argument, an #N/A error is returned. Lookup_array and return_array must have the same number of elements and have the same orientation (vertical or horizontal). The lookup_array does not have to be sorted in a particular order.</t>
    </r>
  </si>
  <si>
    <r>
      <t>3.</t>
    </r>
    <r>
      <rPr>
        <sz val="7"/>
        <color theme="1"/>
        <rFont val="Times New Roman"/>
        <family val="1"/>
      </rPr>
      <t xml:space="preserve">       </t>
    </r>
    <r>
      <rPr>
        <b/>
        <sz val="11"/>
        <color theme="1"/>
        <rFont val="Calibri"/>
        <family val="2"/>
        <scheme val="minor"/>
      </rPr>
      <t>return_array</t>
    </r>
    <r>
      <rPr>
        <sz val="11"/>
        <color theme="1"/>
        <rFont val="Calibri"/>
        <family val="2"/>
        <scheme val="minor"/>
      </rPr>
      <t xml:space="preserve"> = Contains items that you want to retrieve and return to cell or larger formula. Relative position from lookup_array is used to retrieve item in return_array. Return_array and lookup_array must have the same number of elements and have the same orientation (vertical or horizontal).</t>
    </r>
  </si>
  <si>
    <r>
      <t>4.</t>
    </r>
    <r>
      <rPr>
        <sz val="7"/>
        <color theme="1"/>
        <rFont val="Times New Roman"/>
        <family val="1"/>
      </rPr>
      <t xml:space="preserve">       </t>
    </r>
    <r>
      <rPr>
        <b/>
        <sz val="11"/>
        <color theme="1"/>
        <rFont val="Calibri"/>
        <family val="2"/>
        <scheme val="minor"/>
      </rPr>
      <t>[if_not_found]</t>
    </r>
    <r>
      <rPr>
        <sz val="11"/>
        <color theme="1"/>
        <rFont val="Calibri"/>
        <family val="2"/>
        <scheme val="minor"/>
      </rPr>
      <t xml:space="preserve"> = Enter value to return if lookup_value is not found in lookup_array.</t>
    </r>
  </si>
  <si>
    <r>
      <t>5.</t>
    </r>
    <r>
      <rPr>
        <sz val="7"/>
        <color theme="1"/>
        <rFont val="Times New Roman"/>
        <family val="1"/>
      </rPr>
      <t xml:space="preserve">       </t>
    </r>
    <r>
      <rPr>
        <b/>
        <sz val="11"/>
        <color theme="1"/>
        <rFont val="Calibri"/>
        <family val="2"/>
        <scheme val="minor"/>
      </rPr>
      <t>[match_mode]</t>
    </r>
    <r>
      <rPr>
        <sz val="11"/>
        <color theme="1"/>
        <rFont val="Calibri"/>
        <family val="2"/>
        <scheme val="minor"/>
      </rPr>
      <t xml:space="preserve"> =</t>
    </r>
  </si>
  <si>
    <r>
      <t>i.</t>
    </r>
    <r>
      <rPr>
        <sz val="7"/>
        <color theme="1"/>
        <rFont val="Times New Roman"/>
        <family val="1"/>
      </rPr>
      <t xml:space="preserve">         </t>
    </r>
    <r>
      <rPr>
        <sz val="11"/>
        <color theme="1"/>
        <rFont val="Calibri"/>
        <family val="2"/>
        <scheme val="minor"/>
      </rPr>
      <t>0 - Exact Match = Default. If you do not use this argument XLOOKUP performs Exact match lookup by default. This is the most common type of lookup. Use “Exact match” lookup with lookup tables such as: product tables, employee tables, customer tables, parts tables and many more.</t>
    </r>
  </si>
  <si>
    <r>
      <t>ii.</t>
    </r>
    <r>
      <rPr>
        <sz val="7"/>
        <color theme="1"/>
        <rFont val="Times New Roman"/>
        <family val="1"/>
      </rPr>
      <t xml:space="preserve">       </t>
    </r>
    <r>
      <rPr>
        <sz val="11"/>
        <color theme="1"/>
        <rFont val="Calibri"/>
        <family val="2"/>
        <scheme val="minor"/>
      </rPr>
      <t>-1 - Exact Match or Next Smaller. This is the second most common type of lookup. Use this sort of lookup for lookup tables such as tax rate tables, commission rate tables, grading tables and many more. Values listed in lookup_array are lower limit for the categories created. If lookup_value is smaller than the smallest value in the lookup_array range, an #N/A is returned.</t>
    </r>
  </si>
  <si>
    <r>
      <t>iii.</t>
    </r>
    <r>
      <rPr>
        <sz val="7"/>
        <color theme="1"/>
        <rFont val="Times New Roman"/>
        <family val="1"/>
      </rPr>
      <t xml:space="preserve">     </t>
    </r>
    <r>
      <rPr>
        <sz val="11"/>
        <color theme="1"/>
        <rFont val="Calibri"/>
        <family val="2"/>
        <scheme val="minor"/>
      </rPr>
      <t>1 - Exact Match or Next Bigger. This sort of lookup is not common. Use this sort of lookup for lookup tables such as drainage pipes for land square footage tables. Values listed in lookup_array are upper limit for the categories created. If lookup_value is bigger than the biggest value in the lookup_array range, an #N/A is returned.</t>
    </r>
  </si>
  <si>
    <r>
      <t>iv.</t>
    </r>
    <r>
      <rPr>
        <sz val="7"/>
        <color theme="1"/>
        <rFont val="Times New Roman"/>
        <family val="1"/>
      </rPr>
      <t xml:space="preserve">     </t>
    </r>
    <r>
      <rPr>
        <sz val="11"/>
        <color theme="1"/>
        <rFont val="Calibri"/>
        <family val="2"/>
        <scheme val="minor"/>
      </rPr>
      <t>2 – Wildcards: *  = zero or more characters,  ?  = single character, ~ = * and ? not treated as wildcards.</t>
    </r>
  </si>
  <si>
    <r>
      <t xml:space="preserve">                                                             </t>
    </r>
    <r>
      <rPr>
        <sz val="11"/>
        <color theme="1"/>
        <rFont val="Calibri"/>
        <family val="2"/>
        <scheme val="minor"/>
      </rPr>
      <t>1.</t>
    </r>
    <r>
      <rPr>
        <sz val="7"/>
        <color theme="1"/>
        <rFont val="Times New Roman"/>
        <family val="1"/>
      </rPr>
      <t xml:space="preserve">      </t>
    </r>
    <r>
      <rPr>
        <sz val="11"/>
        <color theme="1"/>
        <rFont val="Calibri"/>
        <family val="2"/>
        <scheme val="minor"/>
      </rPr>
      <t>"Quad*" finds anything that begins with "Quad".</t>
    </r>
  </si>
  <si>
    <r>
      <t xml:space="preserve">                                                             </t>
    </r>
    <r>
      <rPr>
        <sz val="11"/>
        <color theme="1"/>
        <rFont val="Calibri"/>
        <family val="2"/>
        <scheme val="minor"/>
      </rPr>
      <t>2.</t>
    </r>
    <r>
      <rPr>
        <sz val="7"/>
        <color theme="1"/>
        <rFont val="Times New Roman"/>
        <family val="1"/>
      </rPr>
      <t xml:space="preserve">      </t>
    </r>
    <r>
      <rPr>
        <sz val="11"/>
        <color theme="1"/>
        <rFont val="Calibri"/>
        <family val="2"/>
        <scheme val="minor"/>
      </rPr>
      <t>"*?" finds any text (at least 1 character).</t>
    </r>
  </si>
  <si>
    <r>
      <t>6.</t>
    </r>
    <r>
      <rPr>
        <sz val="7"/>
        <color theme="1"/>
        <rFont val="Times New Roman"/>
        <family val="1"/>
      </rPr>
      <t xml:space="preserve">       </t>
    </r>
    <r>
      <rPr>
        <b/>
        <sz val="11"/>
        <color theme="1"/>
        <rFont val="Calibri"/>
        <family val="2"/>
        <scheme val="minor"/>
      </rPr>
      <t>[search_mode]</t>
    </r>
    <r>
      <rPr>
        <sz val="11"/>
        <color theme="1"/>
        <rFont val="Calibri"/>
        <family val="2"/>
        <scheme val="minor"/>
      </rPr>
      <t xml:space="preserve"> =</t>
    </r>
  </si>
  <si>
    <r>
      <t>i.</t>
    </r>
    <r>
      <rPr>
        <sz val="7"/>
        <color theme="1"/>
        <rFont val="Times New Roman"/>
        <family val="1"/>
      </rPr>
      <t xml:space="preserve">         </t>
    </r>
    <r>
      <rPr>
        <sz val="11"/>
        <color theme="1"/>
        <rFont val="Calibri"/>
        <family val="2"/>
        <scheme val="minor"/>
      </rPr>
      <t>1 - Search First to Last = Default. If you do not use this argument XLOOKUP searches first to last by default. When there are duplicates, it gets FIRST ONE!</t>
    </r>
  </si>
  <si>
    <r>
      <t>ii.</t>
    </r>
    <r>
      <rPr>
        <sz val="7"/>
        <color theme="1"/>
        <rFont val="Times New Roman"/>
        <family val="1"/>
      </rPr>
      <t xml:space="preserve">       </t>
    </r>
    <r>
      <rPr>
        <sz val="11"/>
        <color theme="1"/>
        <rFont val="Calibri"/>
        <family val="2"/>
        <scheme val="minor"/>
      </rPr>
      <t>-1 - Search Last To First. When there are Duplicates, it gets LAST ONE!</t>
    </r>
  </si>
  <si>
    <r>
      <t>iii.</t>
    </r>
    <r>
      <rPr>
        <sz val="7"/>
        <color theme="1"/>
        <rFont val="Times New Roman"/>
        <family val="1"/>
      </rPr>
      <t xml:space="preserve">     </t>
    </r>
    <r>
      <rPr>
        <sz val="11"/>
        <color theme="1"/>
        <rFont val="Calibri"/>
        <family val="2"/>
        <scheme val="minor"/>
      </rPr>
      <t>2 - Binary search for smallest to biggest sort. lookup_array argument must be sorted ascending. Like old VLOOKUP and MATCH “approximate match” lookup.</t>
    </r>
  </si>
  <si>
    <r>
      <t>iv.</t>
    </r>
    <r>
      <rPr>
        <sz val="7"/>
        <color theme="1"/>
        <rFont val="Times New Roman"/>
        <family val="1"/>
      </rPr>
      <t xml:space="preserve">     </t>
    </r>
    <r>
      <rPr>
        <sz val="11"/>
        <color theme="1"/>
        <rFont val="Calibri"/>
        <family val="2"/>
        <scheme val="minor"/>
      </rPr>
      <t>2 - Binary search for biggest to smallest sort. lookup_array argument must be sorted descending. Like old MATCH -1 “approximate match” lookup.</t>
    </r>
  </si>
  <si>
    <t>Customer 20</t>
  </si>
  <si>
    <t>Customer 6</t>
  </si>
  <si>
    <t>Customer 15</t>
  </si>
  <si>
    <t>Customer 14</t>
  </si>
  <si>
    <t>Customer 16</t>
  </si>
  <si>
    <t>Customer 10</t>
  </si>
  <si>
    <t>Customer 27</t>
  </si>
  <si>
    <t>Customer 19</t>
  </si>
  <si>
    <t>Customer 2</t>
  </si>
  <si>
    <t>Customer 12</t>
  </si>
  <si>
    <t>Customer 1</t>
  </si>
  <si>
    <t>Customer 8</t>
  </si>
  <si>
    <t>Customer 13</t>
  </si>
  <si>
    <t>Customer 18</t>
  </si>
  <si>
    <t>Customer 9</t>
  </si>
  <si>
    <t>Customer 17</t>
  </si>
  <si>
    <t>Customer 5</t>
  </si>
  <si>
    <t>Customer 4</t>
  </si>
  <si>
    <t>Customer 22</t>
  </si>
  <si>
    <t>Customer 7</t>
  </si>
  <si>
    <t>Customer 3</t>
  </si>
  <si>
    <t>Customer 26</t>
  </si>
  <si>
    <t>Customer 25</t>
  </si>
  <si>
    <t>Customer 21</t>
  </si>
  <si>
    <t>Customer 23</t>
  </si>
  <si>
    <t>Customer 24</t>
  </si>
  <si>
    <t>Excel Formula Order of Operations</t>
  </si>
  <si>
    <t>Excel Tables are dynamic because if you add rows or columns, anything pointing to table will update with new data. Some of the Excel items that will update: formulas, PivotTable, Power Query, Charts and more.</t>
  </si>
  <si>
    <t>In the second argument of ROUND: 2 rounds to the penny (hundredth), 0 rounds to the dollar (ones position). See picture below  =&gt;</t>
  </si>
  <si>
    <t>The General Number format is like an eraser that wipe away all number formatting to see the actual numbers in the cell.</t>
  </si>
  <si>
    <r>
      <t xml:space="preserve">Worksheet formulas </t>
    </r>
    <r>
      <rPr>
        <sz val="11"/>
        <color theme="1"/>
        <rFont val="Calibri"/>
        <family val="2"/>
        <scheme val="minor"/>
      </rPr>
      <t>= tool to make calculations and perform data analysis</t>
    </r>
    <r>
      <rPr>
        <b/>
        <sz val="11"/>
        <color theme="1"/>
        <rFont val="Calibri"/>
        <family val="2"/>
        <scheme val="minor"/>
      </rPr>
      <t>.</t>
    </r>
  </si>
  <si>
    <t>Number formatting displays numbers in a certain way without changing the underlying number.</t>
  </si>
  <si>
    <t>Formulas do not act on Number Formatting: they act on underlying value.</t>
  </si>
  <si>
    <t>Keyboard to open Format Cells dialog box = Ctrl + 1.</t>
  </si>
  <si>
    <t>Non-minimal school of style formatting: aim for clarity &amp; ease of understanding. Pick a way of formatting &amp; be consistent.</t>
  </si>
  <si>
    <r>
      <rPr>
        <b/>
        <sz val="11"/>
        <color theme="1"/>
        <rFont val="Calibri"/>
        <family val="2"/>
        <scheme val="minor"/>
      </rPr>
      <t>Task:</t>
    </r>
    <r>
      <rPr>
        <sz val="11"/>
        <color theme="1"/>
        <rFont val="Calibri"/>
        <family val="2"/>
        <scheme val="minor"/>
      </rPr>
      <t xml:space="preserve">  If the Cost of a Chunky Soup Can is $3.75 and the company uses a 54.00% Markup on Cost, what is the Sell Price?</t>
    </r>
  </si>
  <si>
    <r>
      <rPr>
        <b/>
        <sz val="11"/>
        <color theme="1"/>
        <rFont val="Calibri"/>
        <family val="2"/>
        <scheme val="minor"/>
      </rPr>
      <t>3) Dynamic Spilled Array Formulas</t>
    </r>
    <r>
      <rPr>
        <sz val="11"/>
        <color theme="1"/>
        <rFont val="Calibri"/>
        <family val="2"/>
        <scheme val="minor"/>
      </rPr>
      <t xml:space="preserve"> are array formulas that deliver a spilled array to the worksheet as the final answer. Dynamic Spilled Array formulas spill from the top cell and only live in the top cell. If you spill a formula from cell F9, you refer to the spilled array with the spilled range operator #, as in SUM(#F9) when you want to add the values.</t>
    </r>
  </si>
  <si>
    <r>
      <rPr>
        <b/>
        <sz val="11"/>
        <color theme="1"/>
        <rFont val="Calibri"/>
        <family val="2"/>
        <scheme val="minor"/>
      </rPr>
      <t>Number Formula:</t>
    </r>
    <r>
      <rPr>
        <sz val="11"/>
        <color theme="1"/>
        <rFont val="Calibri"/>
        <family val="2"/>
        <scheme val="minor"/>
      </rPr>
      <t xml:space="preserve"> Use Math Operators or Functions to calculate a number answer. Numbers are aligned to the right by default.</t>
    </r>
  </si>
  <si>
    <r>
      <rPr>
        <b/>
        <sz val="11"/>
        <color theme="1"/>
        <rFont val="Calibri"/>
        <family val="2"/>
        <scheme val="minor"/>
      </rPr>
      <t>Logical Formula:</t>
    </r>
    <r>
      <rPr>
        <sz val="11"/>
        <color theme="1"/>
        <rFont val="Calibri"/>
        <family val="2"/>
        <scheme val="minor"/>
      </rPr>
      <t xml:space="preserve"> Use a Comparative Operators or Functions to deliver a TRUE or FALSE. TRUE &amp; FALSE are aligned in the Center by default.</t>
    </r>
  </si>
  <si>
    <r>
      <rPr>
        <b/>
        <sz val="11"/>
        <color theme="1"/>
        <rFont val="Calibri"/>
        <family val="2"/>
        <scheme val="minor"/>
      </rPr>
      <t>Text Formula:</t>
    </r>
    <r>
      <rPr>
        <sz val="11"/>
        <color theme="1"/>
        <rFont val="Calibri"/>
        <family val="2"/>
        <scheme val="minor"/>
      </rPr>
      <t xml:space="preserve"> Use Join Operator, "Text" in quotes or Functions (like LEFT, TEXT, FIXED and more) to deliver a text answer. Text is aligned to the left by default.</t>
    </r>
  </si>
  <si>
    <r>
      <rPr>
        <b/>
        <sz val="11"/>
        <color theme="1"/>
        <rFont val="Calibri"/>
        <family val="2"/>
        <scheme val="minor"/>
      </rPr>
      <t>4) Scalar Array Formulas</t>
    </r>
    <r>
      <rPr>
        <sz val="11"/>
        <color theme="1"/>
        <rFont val="Calibri"/>
        <family val="2"/>
        <scheme val="minor"/>
      </rPr>
      <t xml:space="preserve"> are array formulas that deliver a single, scalar value as the final answer. For example: =SUM(ROUND(M9:M13*N6,2)), where the array operation M9:M13*N6 delivers an array of values to ROUND and then SUM adds the values to deliver a single scalar value (one value).</t>
    </r>
  </si>
  <si>
    <t>Equal sign as 1st character can contain built-in functions (like SUM), math operators, cell references &amp; other formula elements.</t>
  </si>
  <si>
    <t>Cost</t>
  </si>
  <si>
    <t>Year</t>
  </si>
  <si>
    <t>OCF</t>
  </si>
  <si>
    <t>NWC</t>
  </si>
  <si>
    <t>Cap Spending</t>
  </si>
  <si>
    <t>Total CF</t>
  </si>
  <si>
    <t>Years</t>
  </si>
  <si>
    <t>Depr Method</t>
  </si>
  <si>
    <t>SL</t>
  </si>
  <si>
    <t>Salvage for Depr</t>
  </si>
  <si>
    <t>Annual Depr Expense</t>
  </si>
  <si>
    <t>Sell Price at end of life</t>
  </si>
  <si>
    <t>Pre-taxed COST Savings per year (Like Cash In because it is a savings)</t>
  </si>
  <si>
    <t>Reduce NWC (positive Cash Flow at Beginning)</t>
  </si>
  <si>
    <t>IRR</t>
  </si>
  <si>
    <t>RRR</t>
  </si>
  <si>
    <t>NPV</t>
  </si>
  <si>
    <t>From my Finance Class at YouTube:</t>
  </si>
  <si>
    <t>https://www.youtube.com/playlist?list=PL90E1F26C7B85E78F</t>
  </si>
  <si>
    <t>https://www.youtube.com/watch?v=8pw9B9ItR4g&amp;list=PL90E1F26C7B85E78F&amp;index=90</t>
  </si>
  <si>
    <t>This example from chapter 9, video 87:</t>
  </si>
  <si>
    <r>
      <rPr>
        <b/>
        <sz val="11"/>
        <color theme="1"/>
        <rFont val="Calibri"/>
        <family val="2"/>
        <scheme val="minor"/>
      </rPr>
      <t xml:space="preserve">Goal: </t>
    </r>
    <r>
      <rPr>
        <sz val="11"/>
        <color theme="1"/>
        <rFont val="Calibri"/>
        <family val="2"/>
        <scheme val="minor"/>
      </rPr>
      <t>Determine whether project is profitable by using IRR and NPV metrics.</t>
    </r>
  </si>
  <si>
    <t>Based on past data the assumed probability distribution type for each of the uncertain variables are listed below.</t>
  </si>
  <si>
    <t>Formula Inputs (Parameters, Assumptions, Decision Variables, Set/Static Variables, Uncertain/Random Variables</t>
  </si>
  <si>
    <t>Company Name</t>
  </si>
  <si>
    <t>Bay Air Services</t>
  </si>
  <si>
    <t>New Product</t>
  </si>
  <si>
    <t>Compressor</t>
  </si>
  <si>
    <t>Goal:</t>
  </si>
  <si>
    <t>Investigate through simulation to learn about probability of loss for the new product</t>
  </si>
  <si>
    <t>Set/Static Variables</t>
  </si>
  <si>
    <t>Variable</t>
  </si>
  <si>
    <t>Set Amount</t>
  </si>
  <si>
    <t>Selling Price per Unit</t>
  </si>
  <si>
    <t>P</t>
  </si>
  <si>
    <t>Total Administrative &amp; Advertising Cost</t>
  </si>
  <si>
    <t>TAC</t>
  </si>
  <si>
    <t>Random Variables (Uncertain Values)</t>
  </si>
  <si>
    <t>Assumed: Variable Type</t>
  </si>
  <si>
    <t>Distribution Based on Historical Data</t>
  </si>
  <si>
    <t>Mean</t>
  </si>
  <si>
    <t>Standard Deviation</t>
  </si>
  <si>
    <t>Best</t>
  </si>
  <si>
    <t>Base</t>
  </si>
  <si>
    <t>Worst</t>
  </si>
  <si>
    <t>Direct Labor Cost Per Unit</t>
  </si>
  <si>
    <t>DLC</t>
  </si>
  <si>
    <t>Discrete</t>
  </si>
  <si>
    <t>Historical Relative Frequency Distribution</t>
  </si>
  <si>
    <t>Material Cost Per Unit</t>
  </si>
  <si>
    <t>MC</t>
  </si>
  <si>
    <t>Continuous</t>
  </si>
  <si>
    <t>Uniform</t>
  </si>
  <si>
    <t>Demand</t>
  </si>
  <si>
    <t>D</t>
  </si>
  <si>
    <t>Normal</t>
  </si>
  <si>
    <t>Math formula:</t>
  </si>
  <si>
    <t>Lookup Column</t>
  </si>
  <si>
    <t>Probability</t>
  </si>
  <si>
    <t>Model:</t>
  </si>
  <si>
    <t>Profit</t>
  </si>
  <si>
    <t>Data Table Column Input (Empty Cell):</t>
  </si>
  <si>
    <t>Simulation #</t>
  </si>
  <si>
    <t>Analysis</t>
  </si>
  <si>
    <t>Count</t>
  </si>
  <si>
    <t>Max</t>
  </si>
  <si>
    <t>Min</t>
  </si>
  <si>
    <t>Probability of Loss</t>
  </si>
  <si>
    <t>Profit Upper Limit (Included)</t>
  </si>
  <si>
    <t>Frequency</t>
  </si>
  <si>
    <t>Relative Frequency (Estimated Probability)</t>
  </si>
  <si>
    <t>Explicit Category</t>
  </si>
  <si>
    <t>In Finance, this is example of an Excel Cash Flow Model to determine if a new machine provides profitable cost savings would look like this:</t>
  </si>
  <si>
    <t>From my Business Analytics Class at YouTube:</t>
  </si>
  <si>
    <t>https://www.youtube.com/playlist?list=PLrRPvpgDmw0mSJCZaqQPFj0eto4qnzkCZ</t>
  </si>
  <si>
    <t>This example from video 66:</t>
  </si>
  <si>
    <t>https://www.youtube.com/watch?v=Eb4jPVdaITg&amp;list=PLrRPvpgDmw0mSJCZaqQPFj0eto4qnzkCZ&amp;index=70</t>
  </si>
  <si>
    <t># in cell</t>
  </si>
  <si>
    <t>Time</t>
  </si>
  <si>
    <t>Dates can be entered as 1/2/2022 or 1-2-2022 or 1/2/22 and other ways also.</t>
  </si>
  <si>
    <t>Under Date Number Format, there are serial numbers, which are the number of days since Dec 31, 1899.</t>
  </si>
  <si>
    <t>Under Time Number Format, there are serial numbers that represents the proportion of one 24-hour day.</t>
  </si>
  <si>
    <t>Enter time as: hours, colon, minutes, colon, seconds, then a space, and AM or PM (there are other methods also).</t>
  </si>
  <si>
    <t>Example: 8:15 AM, or 10:15:15 PM. Military time such as 13:00 = 1:00 PM. Not a Time Value: 8:00AM.</t>
  </si>
  <si>
    <t>1/1/1800</t>
  </si>
  <si>
    <t>Date and Time Number Formatting and Formulas:</t>
  </si>
  <si>
    <r>
      <t xml:space="preserve">1) </t>
    </r>
    <r>
      <rPr>
        <b/>
        <sz val="11"/>
        <color theme="1"/>
        <rFont val="Calibri"/>
        <family val="2"/>
        <scheme val="minor"/>
      </rPr>
      <t>Format of Valid Dates &amp; Times is set in Regional Settings</t>
    </r>
    <r>
      <rPr>
        <sz val="11"/>
        <color theme="1"/>
        <rFont val="Calibri"/>
        <family val="2"/>
        <scheme val="minor"/>
      </rPr>
      <t>: Window Key, then type Regional.</t>
    </r>
  </si>
  <si>
    <r>
      <rPr>
        <sz val="11"/>
        <color theme="1"/>
        <rFont val="Calibri"/>
        <family val="2"/>
        <scheme val="minor"/>
      </rPr>
      <t xml:space="preserve">2) </t>
    </r>
    <r>
      <rPr>
        <b/>
        <sz val="11"/>
        <color theme="1"/>
        <rFont val="Calibri"/>
        <family val="2"/>
        <scheme val="minor"/>
      </rPr>
      <t xml:space="preserve">Date Number Formatting: </t>
    </r>
  </si>
  <si>
    <r>
      <rPr>
        <sz val="11"/>
        <color theme="1"/>
        <rFont val="Calibri"/>
        <family val="2"/>
        <scheme val="minor"/>
      </rPr>
      <t xml:space="preserve">3) </t>
    </r>
    <r>
      <rPr>
        <b/>
        <sz val="11"/>
        <color theme="1"/>
        <rFont val="Calibri"/>
        <family val="2"/>
        <scheme val="minor"/>
      </rPr>
      <t>Time Number Format:</t>
    </r>
  </si>
  <si>
    <t>If the Quad boomerang cost $13.55 to manufacturer (cost), what is the price? Build an Excel Model.</t>
  </si>
  <si>
    <t>continued every day until 7/27/2022 and the team worked from 6 AM to 1:30 PM each day. Build an Excel Model.</t>
  </si>
  <si>
    <t>Start Date</t>
  </si>
  <si>
    <t>End Date</t>
  </si>
  <si>
    <t>Start Time</t>
  </si>
  <si>
    <t>End Time</t>
  </si>
  <si>
    <t># of Days</t>
  </si>
  <si>
    <t>Calculate total number of days and total amount of time it took to complete the project if project started on 7/13/2022 and</t>
  </si>
  <si>
    <t># of Hours each day</t>
  </si>
  <si>
    <t>Total Hours</t>
  </si>
  <si>
    <t>Mode of cell when you are creating or editing a Worksheet Formula:</t>
  </si>
  <si>
    <t>* The mode of a cell is listed in the lower-left corner of the status bar.</t>
  </si>
  <si>
    <t>* The four modes the status bar lists tell you what you can do with a formula:</t>
  </si>
  <si>
    <t>* If you want to toggle between the modes, you can press the F2 key.</t>
  </si>
  <si>
    <r>
      <t xml:space="preserve">1) </t>
    </r>
    <r>
      <rPr>
        <b/>
        <sz val="11"/>
        <color theme="1"/>
        <rFont val="Calibri"/>
        <family val="2"/>
        <scheme val="minor"/>
      </rPr>
      <t>Ready</t>
    </r>
    <r>
      <rPr>
        <sz val="11"/>
        <color theme="1"/>
        <rFont val="Calibri"/>
        <family val="2"/>
        <scheme val="minor"/>
      </rPr>
      <t xml:space="preserve"> indicates that the cell is selected and ready for you to enter text, a number, or a formula.</t>
    </r>
  </si>
  <si>
    <r>
      <t xml:space="preserve">4) </t>
    </r>
    <r>
      <rPr>
        <b/>
        <sz val="11"/>
        <color theme="1"/>
        <rFont val="Calibri"/>
        <family val="2"/>
        <scheme val="minor"/>
      </rPr>
      <t>Edit</t>
    </r>
    <r>
      <rPr>
        <sz val="11"/>
        <color theme="1"/>
        <rFont val="Calibri"/>
        <family val="2"/>
        <scheme val="minor"/>
      </rPr>
      <t xml:space="preserve"> indicates that that the arrow keys will move the insertion point cursor from left to right in the formula.</t>
    </r>
  </si>
  <si>
    <r>
      <t>Building
Worksheet Models</t>
    </r>
    <r>
      <rPr>
        <b/>
        <sz val="15"/>
        <color theme="1"/>
        <rFont val="Calibri"/>
        <family val="2"/>
        <scheme val="minor"/>
      </rPr>
      <t xml:space="preserve"> with</t>
    </r>
    <r>
      <rPr>
        <b/>
        <sz val="36"/>
        <color theme="1"/>
        <rFont val="Calibri"/>
        <family val="2"/>
        <scheme val="minor"/>
      </rPr>
      <t xml:space="preserve">
Formulas &amp;
Functions</t>
    </r>
  </si>
  <si>
    <t>Aggregate and Array Formula</t>
  </si>
  <si>
    <r>
      <t xml:space="preserve">2) </t>
    </r>
    <r>
      <rPr>
        <b/>
        <sz val="11"/>
        <color theme="1"/>
        <rFont val="Calibri"/>
        <family val="2"/>
        <scheme val="minor"/>
      </rPr>
      <t>Enter</t>
    </r>
    <r>
      <rPr>
        <sz val="11"/>
        <color theme="1"/>
        <rFont val="Calibri"/>
        <family val="2"/>
        <scheme val="minor"/>
      </rPr>
      <t xml:space="preserve"> indicates that you can use arrow keys or the mouse to select a range or the keyboard to enter a formula, or to type formula elements.</t>
    </r>
  </si>
  <si>
    <r>
      <t xml:space="preserve">3) </t>
    </r>
    <r>
      <rPr>
        <b/>
        <sz val="11"/>
        <color theme="1"/>
        <rFont val="Calibri"/>
        <family val="2"/>
        <scheme val="minor"/>
      </rPr>
      <t>Point</t>
    </r>
    <r>
      <rPr>
        <sz val="11"/>
        <color theme="1"/>
        <rFont val="Calibri"/>
        <family val="2"/>
        <scheme val="minor"/>
      </rPr>
      <t xml:space="preserve"> indicates that that you are using your arrow keys or mouse to select a range. You can type formula elements in this mode also.</t>
    </r>
  </si>
  <si>
    <t>Modes Of Cell Edtting</t>
  </si>
  <si>
    <t>Advantages of Dynamic Spilled Array Formulas:</t>
  </si>
  <si>
    <t>1) Did not need to Lock Cell References.</t>
  </si>
  <si>
    <t>2) Did not need to manually copy the formula.</t>
  </si>
  <si>
    <t>3) Editing a formula is faster and easier.</t>
  </si>
  <si>
    <t>Use if you have to send a</t>
  </si>
  <si>
    <t>solution to someone</t>
  </si>
  <si>
    <t>without M365 Excel.</t>
  </si>
  <si>
    <t>Advantages:</t>
  </si>
  <si>
    <t>Use when you will add new records to your table.</t>
  </si>
  <si>
    <t>You still must lock references, but formulas</t>
  </si>
  <si>
    <t>are automatically copied down column.</t>
  </si>
  <si>
    <t>SIOF: Notes:</t>
  </si>
  <si>
    <t>DSAF Notes:</t>
  </si>
  <si>
    <t>ETF Notes:</t>
  </si>
  <si>
    <t>Example 1:</t>
  </si>
  <si>
    <t>In the three sales columns, it looks like the numbers 4,3,5,4, and 3 are being added to get different results.</t>
  </si>
  <si>
    <t>Fix this problem so that the formula result shows the correct answer.</t>
  </si>
  <si>
    <r>
      <rPr>
        <b/>
        <sz val="11"/>
        <color theme="1"/>
        <rFont val="Calibri"/>
        <family val="2"/>
        <scheme val="minor"/>
      </rPr>
      <t>Solution:</t>
    </r>
    <r>
      <rPr>
        <sz val="11"/>
        <color theme="1"/>
        <rFont val="Calibri"/>
        <family val="2"/>
        <scheme val="minor"/>
      </rPr>
      <t xml:space="preserve"> Highlight range C6:G11 and use keyboard to apply the General Number Format: Ctrl + Shift + ~ ` .</t>
    </r>
  </si>
  <si>
    <t>You are required to make a sales and expense budget. The estimated sales for Jan = $5,000, Feb = $6,750, Mar = $7,950 and Apr = $11,255. The expenses as a percentage of sales are as follows:</t>
  </si>
  <si>
    <t>COGS</t>
  </si>
  <si>
    <t>Operation Expense</t>
  </si>
  <si>
    <t>Administrative Expense</t>
  </si>
  <si>
    <t>Other Expense</t>
  </si>
  <si>
    <t>Expenses as a % of Sales</t>
  </si>
  <si>
    <t>%</t>
  </si>
  <si>
    <t>Amounts in $</t>
  </si>
  <si>
    <t>COGS = 37.5%, Operation Expense = 25%, Administrative Expense = 12.5% and Other Expense = 7.5%. Build an Excel Model.</t>
  </si>
  <si>
    <t>Types of Formulas: Data Types and Calculations Types</t>
  </si>
  <si>
    <t>Build Worksheet Model 3: Date &amp; Time Number Formatting and Formulas</t>
  </si>
  <si>
    <t xml:space="preserve">Build Worksheet Model 4: Lookup products biggest sale, profit and customer name </t>
  </si>
  <si>
    <t>Look at Worksheet Model 5: Finance cash flow example</t>
  </si>
  <si>
    <t>Look at Worksheet Model 6: Simulation for risk example</t>
  </si>
  <si>
    <t>Unit ($)</t>
  </si>
  <si>
    <t>Indicate Unit in a Label</t>
  </si>
  <si>
    <t>Zeros are dashes</t>
  </si>
  <si>
    <t>Chunky Soup</t>
  </si>
  <si>
    <t>Cost ($)</t>
  </si>
  <si>
    <t>Sell Price ($)</t>
  </si>
  <si>
    <t>Total Expense as % of Sales</t>
  </si>
  <si>
    <t>Lines up digits if you use consistent negative number formats</t>
  </si>
  <si>
    <t>Makes Report less cluttered</t>
  </si>
  <si>
    <t>Number Number Formatting uses</t>
  </si>
  <si>
    <t>No Dollar sign</t>
  </si>
  <si>
    <t>Shows Commas</t>
  </si>
  <si>
    <t>Lines everything up without the extra spaces that Accounting Number Format uses to accommodate the parentheses+</t>
  </si>
  <si>
    <t>Home tab, Clipboard group, or MiniTool bar</t>
  </si>
  <si>
    <t>Bold to emphasize labels</t>
  </si>
  <si>
    <t>Underlines to emphasize calculations</t>
  </si>
  <si>
    <t>Indent to group some labels</t>
  </si>
  <si>
    <r>
      <rPr>
        <b/>
        <sz val="11"/>
        <color theme="1"/>
        <rFont val="Calibri"/>
        <family val="2"/>
        <scheme val="minor"/>
      </rPr>
      <t>Style Formatting</t>
    </r>
    <r>
      <rPr>
        <sz val="11"/>
        <color theme="1"/>
        <rFont val="Calibri"/>
        <family val="2"/>
        <scheme val="minor"/>
      </rPr>
      <t xml:space="preserve"> = All formatting for cells that is not Number Format. Things like Cell Fill Color, Font Color, Borders, Indents and more.</t>
    </r>
  </si>
  <si>
    <t>Build Worksheet Model 1: Build Budget</t>
  </si>
  <si>
    <t>Build Worksheet Model 2: Markup On Cost</t>
  </si>
  <si>
    <t>All About M365 Worksheet Formulas and Models</t>
  </si>
  <si>
    <t>Markup ($)</t>
  </si>
  <si>
    <t>Price ($)</t>
  </si>
  <si>
    <t>Excel &amp; Business Math 41: Markup On Cost or Markup On Sell Price? Calculate &amp; How They Are Different</t>
  </si>
  <si>
    <t>https://www.youtube.com/watch?v=TfjZuOJBRsE&amp;list=PLrRPvpgDmw0kMy6GdNvsecPSOP5Tc_ydL&amp;index=43</t>
  </si>
  <si>
    <t>Difference between % Markup on Cost Vs. % Markup on Price:</t>
  </si>
  <si>
    <t>% Markup on cost = how many pennies to add each dollar of cost to get price</t>
  </si>
  <si>
    <t>Boomerang</t>
  </si>
  <si>
    <t>Cost to Make ($)</t>
  </si>
  <si>
    <t>Rounded Markup ($)</t>
  </si>
  <si>
    <t>Check: % Markup on Cost</t>
  </si>
  <si>
    <t>Current Date Keyboard = Ctrl + ;</t>
  </si>
  <si>
    <t>Current Time Keyboard = Ctrl + Shift  ;</t>
  </si>
  <si>
    <t>Time serial number = number between 0 and 1, where 6 AM = 6/24 = 0.25.</t>
  </si>
  <si>
    <r>
      <t xml:space="preserve">To </t>
    </r>
    <r>
      <rPr>
        <b/>
        <sz val="11"/>
        <color theme="1"/>
        <rFont val="Calibri"/>
        <family val="2"/>
        <scheme val="minor"/>
      </rPr>
      <t>convert time values to number of hours (whole numbers) formula</t>
    </r>
    <r>
      <rPr>
        <sz val="11"/>
        <color theme="1"/>
        <rFont val="Calibri"/>
        <family val="2"/>
        <scheme val="minor"/>
      </rPr>
      <t>: (End Time - Start Time)*24.</t>
    </r>
  </si>
  <si>
    <r>
      <rPr>
        <b/>
        <sz val="11"/>
        <color theme="1"/>
        <rFont val="Calibri"/>
        <family val="2"/>
        <scheme val="minor"/>
      </rPr>
      <t>Difference Between Two Days formula</t>
    </r>
    <r>
      <rPr>
        <sz val="11"/>
        <color theme="1"/>
        <rFont val="Calibri"/>
        <family val="2"/>
        <scheme val="minor"/>
      </rPr>
      <t xml:space="preserve">: End Date - Start Date. </t>
    </r>
    <r>
      <rPr>
        <b/>
        <sz val="11"/>
        <color theme="1"/>
        <rFont val="Calibri"/>
        <family val="2"/>
        <scheme val="minor"/>
      </rPr>
      <t>End Date formula:</t>
    </r>
    <r>
      <rPr>
        <sz val="11"/>
        <color theme="1"/>
        <rFont val="Calibri"/>
        <family val="2"/>
        <scheme val="minor"/>
      </rPr>
      <t xml:space="preserve"> Start Date + Number of Days Till End Date.</t>
    </r>
  </si>
  <si>
    <t>Sunshine</t>
  </si>
  <si>
    <t>Example 4:</t>
  </si>
  <si>
    <t>Calculate the amount of the profit from the biggest sale for each product. The profit margin (% left over after all expenses paid) is 17.5%.</t>
  </si>
  <si>
    <t>Biggest Sale ($)</t>
  </si>
  <si>
    <t>Create dynamic worksheet formula model. Sort report A-Z by product.</t>
  </si>
  <si>
    <t>MAXIFS functions</t>
  </si>
  <si>
    <t>No:</t>
  </si>
  <si>
    <t xml:space="preserve">Lines up digits if you use consistent </t>
  </si>
  <si>
    <t>negative number formats</t>
  </si>
  <si>
    <t xml:space="preserve">Lines everything up without the extra spaces </t>
  </si>
  <si>
    <t xml:space="preserve">that Accounting Number Format uses </t>
  </si>
  <si>
    <t>to accommodate the parentheses</t>
  </si>
  <si>
    <t>May</t>
  </si>
  <si>
    <t>Jun</t>
  </si>
  <si>
    <t>Jul</t>
  </si>
  <si>
    <t>Aug</t>
  </si>
  <si>
    <t>Sep</t>
  </si>
  <si>
    <t>Oct</t>
  </si>
  <si>
    <t>Nov</t>
  </si>
  <si>
    <t>Dec</t>
  </si>
  <si>
    <t>Assumption Table (Formula Inputs)</t>
  </si>
  <si>
    <t>Wage Expense</t>
  </si>
  <si>
    <t>Rent Expense</t>
  </si>
  <si>
    <t>Operating Expense</t>
  </si>
  <si>
    <t>Create a Sales and Expenses Budget based on these formula inputs:</t>
  </si>
  <si>
    <t>Net Sales for the 12 months are as follows: Jan =  $90,105, Feb =  $70,237, Mar =  $88,087, Apr =  $62,208, May =  $109,793, Jun =  $95,076, Jul =  $87,249, Aug =  $69,144, Sep =  $99,765, Oct =  $68,403, Nov =  $55,895, Dec =  $65,180</t>
  </si>
  <si>
    <t>Expenses as a percentage of Net Sales are as follows: COGS = 35.00%, Wage Expense = 15.00%, Rent Expense = 5.75%, Operating Expense = 15.00%, Administrative Expense = 5.00%, Other Expense = 2.50%</t>
  </si>
  <si>
    <t>You can use the SUMIFS function (similar to MAXIFS) top calculate the sales totals for each product.</t>
  </si>
  <si>
    <t>Create a dynamic worksheet model that will list a sorted list of products and the total sales for each product.</t>
  </si>
  <si>
    <t>When you are done with the worksheet formulas, you can add the new data from the range G93:J109 to the bottom of the Excel Table.</t>
  </si>
  <si>
    <t>Products</t>
  </si>
  <si>
    <t>Total Sales ($)</t>
  </si>
  <si>
    <t>Goals:</t>
  </si>
  <si>
    <t>Calcualte COGS.</t>
  </si>
  <si>
    <t>Follow Excel's Golden Rule.</t>
  </si>
  <si>
    <t>The formula for calculating COGS = (Begin Units - End Units) * Cost Each</t>
  </si>
  <si>
    <t>Begin Units</t>
  </si>
  <si>
    <t>End Units</t>
  </si>
  <si>
    <t>Cost Each</t>
  </si>
  <si>
    <t>OR:</t>
  </si>
  <si>
    <t>Excel Worksheet Formulas
and
Building Models</t>
  </si>
  <si>
    <t>In 2024, Microsoft added GROUPBY function: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</si>
</sst>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4" formatCode="_(&quot;$&quot;* #,##0.00_);_(&quot;$&quot;* \(#,##0.00\);_(&quot;$&quot;* &quot;-&quot;??_);_(@_)"/>
    <numFmt numFmtId="43" formatCode="_(* #,##0.00_);_(* \(#,##0.00\);_(* &quot;-&quot;??_);_(@_)"/>
    <numFmt numFmtId="164" formatCode="&quot;$&quot;#,##0.00"/>
    <numFmt numFmtId="165" formatCode="&quot;$&quot;#,##0"/>
    <numFmt numFmtId="166" formatCode="[$-F400]h:mm:ss\ AM/PM"/>
  </numFmts>
  <fonts count="27"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43"/>
      <color theme="0"/>
      <name val="Aldhabi"/>
      <charset val="178"/>
    </font>
    <font>
      <b/>
      <sz val="36"/>
      <color theme="1"/>
      <name val="Calibri"/>
      <family val="2"/>
      <scheme val="minor"/>
    </font>
    <font>
      <b/>
      <sz val="32"/>
      <color theme="1"/>
      <name val="Calibri"/>
      <family val="2"/>
      <scheme val="minor"/>
    </font>
    <font>
      <b/>
      <sz val="36"/>
      <color theme="0"/>
      <name val="Aldhabi"/>
      <charset val="178"/>
    </font>
    <font>
      <i/>
      <sz val="11"/>
      <color theme="1"/>
      <name val="Calibri"/>
      <family val="2"/>
      <scheme val="minor"/>
    </font>
    <font>
      <b/>
      <sz val="22"/>
      <color theme="1"/>
      <name val="Calibri"/>
      <family val="2"/>
      <scheme val="minor"/>
    </font>
    <font>
      <b/>
      <sz val="14"/>
      <color theme="1"/>
      <name val="Calibri"/>
      <family val="2"/>
      <scheme val="minor"/>
    </font>
    <font>
      <b/>
      <sz val="16"/>
      <color theme="1"/>
      <name val="Calibri"/>
      <family val="2"/>
      <scheme val="minor"/>
    </font>
    <font>
      <u/>
      <sz val="11"/>
      <color theme="1"/>
      <name val="Calibri"/>
      <family val="2"/>
      <scheme val="minor"/>
    </font>
    <font>
      <b/>
      <sz val="11"/>
      <color rgb="FFFF0000"/>
      <name val="Calibri"/>
      <family val="2"/>
      <scheme val="minor"/>
    </font>
    <font>
      <sz val="11"/>
      <color theme="1"/>
      <name val="Wingdings"/>
      <charset val="2"/>
    </font>
    <font>
      <b/>
      <u/>
      <sz val="11"/>
      <color theme="1"/>
      <name val="Calibri"/>
      <family val="2"/>
      <scheme val="minor"/>
    </font>
    <font>
      <b/>
      <sz val="12"/>
      <color theme="1"/>
      <name val="Calibri"/>
      <family val="2"/>
      <scheme val="minor"/>
    </font>
    <font>
      <sz val="7"/>
      <color theme="1"/>
      <name val="Times New Roman"/>
      <family val="1"/>
    </font>
    <font>
      <sz val="11"/>
      <color theme="1"/>
      <name val="Calibri"/>
      <family val="2"/>
      <scheme val="minor"/>
    </font>
    <font>
      <u/>
      <sz val="11"/>
      <color theme="10"/>
      <name val="Calibri"/>
      <family val="2"/>
      <scheme val="minor"/>
    </font>
    <font>
      <sz val="11"/>
      <name val="Calibri"/>
      <family val="2"/>
      <scheme val="minor"/>
    </font>
    <font>
      <b/>
      <sz val="11"/>
      <color rgb="FFFFFFFF"/>
      <name val="Calibri"/>
      <family val="2"/>
    </font>
    <font>
      <sz val="11"/>
      <color theme="1"/>
      <name val="Calibri"/>
      <family val="2"/>
    </font>
    <font>
      <b/>
      <sz val="15"/>
      <color theme="1"/>
      <name val="Calibri"/>
      <family val="2"/>
      <scheme val="minor"/>
    </font>
    <font>
      <sz val="8"/>
      <name val="Calibri"/>
      <family val="2"/>
      <scheme val="minor"/>
    </font>
    <font>
      <b/>
      <sz val="22"/>
      <color rgb="FFFF0000"/>
      <name val="Calibri"/>
      <family val="2"/>
      <scheme val="minor"/>
    </font>
    <font>
      <b/>
      <sz val="9"/>
      <color indexed="81"/>
      <name val="Tahoma"/>
      <family val="2"/>
    </font>
  </fonts>
  <fills count="13">
    <fill>
      <patternFill patternType="none"/>
    </fill>
    <fill>
      <patternFill patternType="gray125"/>
    </fill>
    <fill>
      <patternFill patternType="solid">
        <fgColor rgb="FF002060"/>
        <bgColor indexed="64"/>
      </patternFill>
    </fill>
    <fill>
      <patternFill patternType="solid">
        <fgColor rgb="FFCCFFCC"/>
        <bgColor indexed="64"/>
      </patternFill>
    </fill>
    <fill>
      <patternFill patternType="solid">
        <fgColor theme="9" tint="0.79998168889431442"/>
        <bgColor indexed="64"/>
      </patternFill>
    </fill>
    <fill>
      <patternFill patternType="solid">
        <fgColor rgb="FF00B050"/>
        <bgColor indexed="64"/>
      </patternFill>
    </fill>
    <fill>
      <patternFill patternType="solid">
        <fgColor rgb="FF0000FF"/>
        <bgColor indexed="64"/>
      </patternFill>
    </fill>
    <fill>
      <patternFill patternType="solid">
        <fgColor rgb="FFFFFFCC"/>
        <bgColor indexed="64"/>
      </patternFill>
    </fill>
    <fill>
      <patternFill patternType="solid">
        <fgColor rgb="FFFFFF00"/>
        <bgColor indexed="64"/>
      </patternFill>
    </fill>
    <fill>
      <patternFill patternType="solid">
        <fgColor rgb="FFFF0000"/>
        <bgColor indexed="64"/>
      </patternFill>
    </fill>
    <fill>
      <patternFill patternType="solid">
        <fgColor rgb="FF002060"/>
        <bgColor rgb="FF000000"/>
      </patternFill>
    </fill>
    <fill>
      <patternFill patternType="solid">
        <fgColor rgb="FF7030A0"/>
        <bgColor indexed="64"/>
      </patternFill>
    </fill>
    <fill>
      <patternFill patternType="solid">
        <fgColor theme="0"/>
        <bgColor indexed="64"/>
      </patternFill>
    </fill>
  </fills>
  <borders count="6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n">
        <color auto="1"/>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theme="9" tint="-0.24994659260841701"/>
      </left>
      <right/>
      <top style="thick">
        <color theme="9" tint="-0.24994659260841701"/>
      </top>
      <bottom/>
      <diagonal/>
    </border>
    <border>
      <left/>
      <right/>
      <top style="thick">
        <color theme="9" tint="-0.24994659260841701"/>
      </top>
      <bottom/>
      <diagonal/>
    </border>
    <border>
      <left/>
      <right style="thick">
        <color theme="9" tint="-0.24994659260841701"/>
      </right>
      <top style="thick">
        <color theme="9" tint="-0.24994659260841701"/>
      </top>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right style="thick">
        <color theme="9" tint="-0.24994659260841701"/>
      </right>
      <top/>
      <bottom style="thick">
        <color theme="9" tint="-0.24994659260841701"/>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double">
        <color indexed="64"/>
      </bottom>
      <diagonal/>
    </border>
    <border>
      <left style="thin">
        <color theme="0"/>
      </left>
      <right style="thin">
        <color theme="0"/>
      </right>
      <top style="thin">
        <color indexed="64"/>
      </top>
      <bottom style="thin">
        <color indexed="64"/>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theme="0"/>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theme="1"/>
      </top>
      <bottom style="thin">
        <color theme="1"/>
      </bottom>
      <diagonal/>
    </border>
    <border>
      <left/>
      <right/>
      <top style="thin">
        <color theme="1"/>
      </top>
      <bottom style="double">
        <color theme="1"/>
      </bottom>
      <diagonal/>
    </border>
    <border>
      <left/>
      <right/>
      <top style="thin">
        <color theme="1"/>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double">
        <color indexed="64"/>
      </bottom>
      <diagonal/>
    </border>
  </borders>
  <cellStyleXfs count="7">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xf numFmtId="0" fontId="18" fillId="3" borderId="12"/>
    <xf numFmtId="0" fontId="1" fillId="2" borderId="12">
      <alignment wrapText="1"/>
    </xf>
    <xf numFmtId="9" fontId="18" fillId="0" borderId="0" applyFont="0" applyFill="0" applyBorder="0" applyAlignment="0" applyProtection="0"/>
  </cellStyleXfs>
  <cellXfs count="255">
    <xf numFmtId="0" fontId="0" fillId="0" borderId="0" xfId="0"/>
    <xf numFmtId="0" fontId="18" fillId="3" borderId="12" xfId="4"/>
    <xf numFmtId="0" fontId="0" fillId="0" borderId="4" xfId="0" applyBorder="1"/>
    <xf numFmtId="0" fontId="0" fillId="0" borderId="5" xfId="0" applyBorder="1"/>
    <xf numFmtId="0" fontId="0" fillId="0" borderId="0" xfId="0" applyAlignment="1">
      <alignment horizontal="left" indent="1"/>
    </xf>
    <xf numFmtId="0" fontId="0" fillId="0" borderId="6" xfId="0" applyBorder="1"/>
    <xf numFmtId="0" fontId="0" fillId="0" borderId="8" xfId="0" applyBorder="1"/>
    <xf numFmtId="0" fontId="0" fillId="0" borderId="9" xfId="0" applyBorder="1"/>
    <xf numFmtId="0" fontId="0" fillId="0" borderId="11" xfId="0" applyBorder="1"/>
    <xf numFmtId="0" fontId="2" fillId="0" borderId="0" xfId="0" applyFont="1"/>
    <xf numFmtId="0" fontId="3" fillId="2" borderId="0" xfId="0" applyFont="1" applyFill="1"/>
    <xf numFmtId="1" fontId="0" fillId="0" borderId="12" xfId="0" applyNumberFormat="1" applyBorder="1"/>
    <xf numFmtId="2" fontId="0" fillId="0" borderId="0" xfId="0" applyNumberFormat="1"/>
    <xf numFmtId="1" fontId="0" fillId="0" borderId="0" xfId="0" applyNumberFormat="1"/>
    <xf numFmtId="0" fontId="0" fillId="0" borderId="12" xfId="0" applyBorder="1"/>
    <xf numFmtId="0" fontId="0" fillId="3" borderId="12" xfId="0" applyFill="1" applyBorder="1"/>
    <xf numFmtId="1" fontId="0" fillId="3" borderId="12" xfId="0" applyNumberFormat="1" applyFill="1" applyBorder="1"/>
    <xf numFmtId="0" fontId="0" fillId="4" borderId="12" xfId="0" applyFill="1" applyBorder="1"/>
    <xf numFmtId="0" fontId="8" fillId="0" borderId="0" xfId="0" applyFont="1"/>
    <xf numFmtId="0" fontId="9" fillId="0" borderId="0" xfId="0" applyFont="1"/>
    <xf numFmtId="0" fontId="0" fillId="2" borderId="9" xfId="0" applyFill="1" applyBorder="1"/>
    <xf numFmtId="0" fontId="1" fillId="2" borderId="10" xfId="0" applyFont="1" applyFill="1" applyBorder="1"/>
    <xf numFmtId="0" fontId="0" fillId="2" borderId="10" xfId="0" applyFill="1" applyBorder="1"/>
    <xf numFmtId="0" fontId="0" fillId="2" borderId="11" xfId="0" applyFill="1" applyBorder="1"/>
    <xf numFmtId="0" fontId="0" fillId="7" borderId="1" xfId="0" applyFill="1" applyBorder="1"/>
    <xf numFmtId="0" fontId="0" fillId="7" borderId="2" xfId="0" applyFill="1" applyBorder="1"/>
    <xf numFmtId="0" fontId="0" fillId="7" borderId="3" xfId="0" applyFill="1" applyBorder="1"/>
    <xf numFmtId="0" fontId="0" fillId="7" borderId="4" xfId="0" applyFill="1" applyBorder="1"/>
    <xf numFmtId="0" fontId="0" fillId="7" borderId="0" xfId="0" applyFill="1"/>
    <xf numFmtId="0" fontId="0" fillId="7" borderId="5" xfId="0" applyFill="1" applyBorder="1"/>
    <xf numFmtId="0" fontId="0" fillId="7" borderId="6" xfId="0" applyFill="1" applyBorder="1"/>
    <xf numFmtId="0" fontId="0" fillId="7" borderId="7" xfId="0" applyFill="1" applyBorder="1"/>
    <xf numFmtId="0" fontId="0" fillId="7" borderId="8" xfId="0" applyFill="1" applyBorder="1"/>
    <xf numFmtId="14" fontId="0" fillId="0" borderId="0" xfId="0" applyNumberFormat="1"/>
    <xf numFmtId="0" fontId="0" fillId="7" borderId="4" xfId="0" applyFill="1" applyBorder="1" applyAlignment="1">
      <alignment horizontal="left" indent="1"/>
    </xf>
    <xf numFmtId="0" fontId="2" fillId="0" borderId="12" xfId="0" applyFont="1" applyBorder="1"/>
    <xf numFmtId="0" fontId="1" fillId="2" borderId="12" xfId="0" applyFont="1" applyFill="1" applyBorder="1"/>
    <xf numFmtId="14" fontId="0" fillId="0" borderId="12" xfId="0" applyNumberFormat="1" applyBorder="1"/>
    <xf numFmtId="0" fontId="2" fillId="0" borderId="21" xfId="0" applyFont="1" applyBorder="1"/>
    <xf numFmtId="0" fontId="0" fillId="0" borderId="22" xfId="0" applyBorder="1"/>
    <xf numFmtId="0" fontId="0" fillId="0" borderId="21" xfId="0" applyBorder="1" applyAlignment="1">
      <alignment horizontal="left" indent="1"/>
    </xf>
    <xf numFmtId="0" fontId="0" fillId="7" borderId="9" xfId="0" applyFill="1" applyBorder="1"/>
    <xf numFmtId="0" fontId="0" fillId="7" borderId="11" xfId="0" applyFill="1" applyBorder="1"/>
    <xf numFmtId="0" fontId="0" fillId="0" borderId="4" xfId="0" applyBorder="1" applyAlignment="1">
      <alignment horizontal="left" indent="1"/>
    </xf>
    <xf numFmtId="0" fontId="0" fillId="0" borderId="5" xfId="0" applyBorder="1" applyAlignment="1">
      <alignment horizontal="left" indent="1"/>
    </xf>
    <xf numFmtId="0" fontId="0" fillId="7" borderId="5" xfId="0" applyFill="1" applyBorder="1" applyAlignment="1">
      <alignment horizontal="left" indent="1"/>
    </xf>
    <xf numFmtId="0" fontId="0" fillId="7" borderId="6" xfId="0" applyFill="1" applyBorder="1" applyAlignment="1">
      <alignment horizontal="left" indent="1"/>
    </xf>
    <xf numFmtId="0" fontId="0" fillId="7" borderId="8" xfId="0" applyFill="1" applyBorder="1" applyAlignment="1">
      <alignment horizontal="left" indent="1"/>
    </xf>
    <xf numFmtId="0" fontId="0" fillId="0" borderId="12" xfId="0" applyBorder="1" applyAlignment="1">
      <alignment wrapText="1"/>
    </xf>
    <xf numFmtId="0" fontId="0" fillId="0" borderId="12" xfId="0" quotePrefix="1" applyBorder="1"/>
    <xf numFmtId="0" fontId="0" fillId="0" borderId="12" xfId="0" quotePrefix="1" applyBorder="1" applyAlignment="1">
      <alignment wrapText="1"/>
    </xf>
    <xf numFmtId="0" fontId="0" fillId="0" borderId="12" xfId="0" applyBorder="1" applyAlignment="1">
      <alignment vertical="center" wrapText="1"/>
    </xf>
    <xf numFmtId="0" fontId="0" fillId="0" borderId="0" xfId="0" applyAlignment="1">
      <alignment wrapText="1"/>
    </xf>
    <xf numFmtId="0" fontId="2" fillId="0" borderId="12" xfId="0" applyFont="1" applyBorder="1" applyAlignment="1">
      <alignment vertical="center" wrapText="1"/>
    </xf>
    <xf numFmtId="0" fontId="0" fillId="0" borderId="23" xfId="0" applyBorder="1" applyAlignment="1">
      <alignment horizontal="left" vertical="center" wrapText="1" indent="1"/>
    </xf>
    <xf numFmtId="0" fontId="0" fillId="0" borderId="24" xfId="0" applyBorder="1" applyAlignment="1">
      <alignment horizontal="left" vertical="center" wrapText="1" indent="1"/>
    </xf>
    <xf numFmtId="0" fontId="0" fillId="0" borderId="12" xfId="0" applyBorder="1" applyAlignment="1">
      <alignment horizontal="left" vertical="center" wrapText="1" indent="1"/>
    </xf>
    <xf numFmtId="0" fontId="0" fillId="0" borderId="23" xfId="0" applyBorder="1" applyAlignment="1">
      <alignment horizontal="left" vertical="center" wrapText="1" indent="2"/>
    </xf>
    <xf numFmtId="0" fontId="12" fillId="0" borderId="24" xfId="0" applyFont="1" applyBorder="1" applyAlignment="1">
      <alignment horizontal="left" vertical="center" wrapText="1" indent="2"/>
    </xf>
    <xf numFmtId="0" fontId="0" fillId="0" borderId="24" xfId="0" applyBorder="1" applyAlignment="1">
      <alignment horizontal="left" vertical="center" wrapText="1" indent="3"/>
    </xf>
    <xf numFmtId="44" fontId="0" fillId="0" borderId="0" xfId="0" applyNumberFormat="1"/>
    <xf numFmtId="43" fontId="0" fillId="0" borderId="0" xfId="0" applyNumberFormat="1"/>
    <xf numFmtId="4" fontId="0" fillId="0" borderId="0" xfId="0" applyNumberFormat="1"/>
    <xf numFmtId="164" fontId="0" fillId="0" borderId="0" xfId="0" applyNumberFormat="1"/>
    <xf numFmtId="0" fontId="3" fillId="2" borderId="12" xfId="0" applyFont="1" applyFill="1" applyBorder="1"/>
    <xf numFmtId="4" fontId="0" fillId="0" borderId="12" xfId="0" applyNumberFormat="1" applyBorder="1"/>
    <xf numFmtId="0" fontId="0" fillId="8" borderId="12" xfId="0" applyFill="1" applyBorder="1"/>
    <xf numFmtId="0" fontId="3" fillId="2" borderId="23" xfId="0" applyFont="1" applyFill="1" applyBorder="1"/>
    <xf numFmtId="4" fontId="0" fillId="0" borderId="23" xfId="0" applyNumberFormat="1" applyBorder="1"/>
    <xf numFmtId="0" fontId="3" fillId="2" borderId="32" xfId="0" applyFont="1" applyFill="1" applyBorder="1"/>
    <xf numFmtId="0" fontId="3" fillId="2" borderId="33" xfId="0" applyFont="1" applyFill="1" applyBorder="1"/>
    <xf numFmtId="0" fontId="3" fillId="9" borderId="12" xfId="0" applyFont="1" applyFill="1" applyBorder="1"/>
    <xf numFmtId="0" fontId="0" fillId="0" borderId="21" xfId="0" applyBorder="1"/>
    <xf numFmtId="0" fontId="0" fillId="0" borderId="34" xfId="0" applyBorder="1"/>
    <xf numFmtId="0" fontId="0" fillId="0" borderId="34" xfId="0" applyBorder="1" applyAlignment="1">
      <alignment horizontal="left" indent="1"/>
    </xf>
    <xf numFmtId="0" fontId="2" fillId="0" borderId="9" xfId="0" applyFont="1" applyBorder="1"/>
    <xf numFmtId="0" fontId="0" fillId="0" borderId="24" xfId="0" applyBorder="1" applyAlignment="1">
      <alignment horizontal="left" indent="3"/>
    </xf>
    <xf numFmtId="0" fontId="13" fillId="0" borderId="0" xfId="0" applyFont="1"/>
    <xf numFmtId="4" fontId="0" fillId="3" borderId="12" xfId="0" applyNumberFormat="1" applyFill="1" applyBorder="1"/>
    <xf numFmtId="4" fontId="0" fillId="3" borderId="23" xfId="0" applyNumberFormat="1" applyFill="1" applyBorder="1"/>
    <xf numFmtId="4" fontId="0" fillId="3" borderId="32" xfId="0" applyNumberFormat="1" applyFill="1" applyBorder="1"/>
    <xf numFmtId="4" fontId="0" fillId="4" borderId="33" xfId="0" applyNumberFormat="1" applyFill="1" applyBorder="1"/>
    <xf numFmtId="0" fontId="14" fillId="0" borderId="0" xfId="0" applyFont="1"/>
    <xf numFmtId="0" fontId="15" fillId="0" borderId="0" xfId="0" applyFont="1"/>
    <xf numFmtId="10" fontId="0" fillId="0" borderId="12" xfId="0" applyNumberFormat="1" applyBorder="1"/>
    <xf numFmtId="0" fontId="0" fillId="7" borderId="10" xfId="0" applyFill="1" applyBorder="1"/>
    <xf numFmtId="0" fontId="2" fillId="0" borderId="35" xfId="0" applyFont="1" applyBorder="1"/>
    <xf numFmtId="0" fontId="0" fillId="0" borderId="36" xfId="0" applyBorder="1"/>
    <xf numFmtId="0" fontId="0" fillId="0" borderId="37" xfId="0" applyBorder="1"/>
    <xf numFmtId="0" fontId="0" fillId="0" borderId="38" xfId="0" applyBorder="1"/>
    <xf numFmtId="0" fontId="2" fillId="0" borderId="39" xfId="0" applyFont="1" applyBorder="1" applyAlignment="1">
      <alignment horizontal="left" indent="1"/>
    </xf>
    <xf numFmtId="0" fontId="0" fillId="0" borderId="39" xfId="0" applyBorder="1"/>
    <xf numFmtId="0" fontId="0" fillId="0" borderId="40" xfId="0" applyBorder="1"/>
    <xf numFmtId="0" fontId="0" fillId="0" borderId="41" xfId="0" applyBorder="1"/>
    <xf numFmtId="0" fontId="0" fillId="0" borderId="42" xfId="0" applyBorder="1" applyAlignment="1">
      <alignment horizontal="left" indent="1"/>
    </xf>
    <xf numFmtId="0" fontId="0" fillId="0" borderId="42" xfId="0" applyBorder="1"/>
    <xf numFmtId="0" fontId="0" fillId="0" borderId="43" xfId="0" applyBorder="1"/>
    <xf numFmtId="0" fontId="0" fillId="0" borderId="35" xfId="0" applyBorder="1"/>
    <xf numFmtId="0" fontId="2" fillId="0" borderId="36" xfId="0" applyFont="1" applyBorder="1" applyAlignment="1">
      <alignment horizontal="left" indent="1"/>
    </xf>
    <xf numFmtId="0" fontId="0" fillId="0" borderId="39" xfId="0" applyBorder="1" applyAlignment="1">
      <alignment horizontal="left" indent="2"/>
    </xf>
    <xf numFmtId="0" fontId="0" fillId="0" borderId="42" xfId="0" applyBorder="1" applyAlignment="1">
      <alignment horizontal="left" indent="2"/>
    </xf>
    <xf numFmtId="164" fontId="0" fillId="0" borderId="12" xfId="0" applyNumberFormat="1" applyBorder="1"/>
    <xf numFmtId="164" fontId="0" fillId="3" borderId="12" xfId="0" applyNumberFormat="1" applyFill="1" applyBorder="1"/>
    <xf numFmtId="0" fontId="0" fillId="0" borderId="44" xfId="0" applyBorder="1"/>
    <xf numFmtId="0" fontId="0" fillId="0" borderId="36" xfId="0" applyBorder="1" applyAlignment="1">
      <alignment horizontal="left" indent="1"/>
    </xf>
    <xf numFmtId="0" fontId="0" fillId="0" borderId="39" xfId="0" applyBorder="1" applyAlignment="1">
      <alignment horizontal="left" indent="1"/>
    </xf>
    <xf numFmtId="0" fontId="3" fillId="2" borderId="12" xfId="0" applyFont="1" applyFill="1" applyBorder="1" applyAlignment="1">
      <alignment wrapText="1"/>
    </xf>
    <xf numFmtId="0" fontId="2" fillId="7" borderId="1" xfId="0" applyFont="1" applyFill="1" applyBorder="1"/>
    <xf numFmtId="0" fontId="0" fillId="7" borderId="12" xfId="0" applyFill="1" applyBorder="1" applyAlignment="1">
      <alignment wrapText="1"/>
    </xf>
    <xf numFmtId="0" fontId="16" fillId="0" borderId="0" xfId="0" applyFont="1" applyAlignment="1">
      <alignment vertical="center"/>
    </xf>
    <xf numFmtId="0" fontId="0" fillId="7" borderId="12" xfId="0" applyFill="1" applyBorder="1" applyAlignment="1">
      <alignment horizontal="left" wrapText="1" indent="1"/>
    </xf>
    <xf numFmtId="0" fontId="0" fillId="0" borderId="21" xfId="0" applyBorder="1" applyAlignment="1">
      <alignment vertical="top"/>
    </xf>
    <xf numFmtId="0" fontId="0" fillId="0" borderId="24" xfId="0" applyBorder="1" applyAlignment="1">
      <alignment horizontal="left" wrapText="1" indent="3"/>
    </xf>
    <xf numFmtId="0" fontId="0" fillId="0" borderId="24" xfId="0" applyBorder="1" applyAlignment="1">
      <alignment horizontal="left" indent="4"/>
    </xf>
    <xf numFmtId="0" fontId="0" fillId="0" borderId="24" xfId="0" applyBorder="1" applyAlignment="1">
      <alignment horizontal="left" indent="6"/>
    </xf>
    <xf numFmtId="0" fontId="0" fillId="0" borderId="24" xfId="0" applyBorder="1" applyAlignment="1">
      <alignment horizontal="left" wrapText="1" indent="6"/>
    </xf>
    <xf numFmtId="0" fontId="0" fillId="0" borderId="25" xfId="0" applyBorder="1" applyAlignment="1">
      <alignment horizontal="left" indent="3"/>
    </xf>
    <xf numFmtId="10" fontId="0" fillId="3" borderId="12" xfId="0" applyNumberFormat="1" applyFill="1" applyBorder="1"/>
    <xf numFmtId="0" fontId="19" fillId="0" borderId="0" xfId="3" applyFill="1" applyBorder="1" applyAlignment="1"/>
    <xf numFmtId="0" fontId="19" fillId="0" borderId="0" xfId="3"/>
    <xf numFmtId="0" fontId="20" fillId="7" borderId="1" xfId="0" applyFont="1" applyFill="1" applyBorder="1"/>
    <xf numFmtId="0" fontId="20" fillId="7" borderId="2" xfId="0" applyFont="1" applyFill="1" applyBorder="1"/>
    <xf numFmtId="0" fontId="20" fillId="7" borderId="3" xfId="0" applyFont="1" applyFill="1" applyBorder="1"/>
    <xf numFmtId="0" fontId="20" fillId="7" borderId="4" xfId="0" applyFont="1" applyFill="1" applyBorder="1"/>
    <xf numFmtId="0" fontId="20" fillId="7" borderId="0" xfId="0" applyFont="1" applyFill="1"/>
    <xf numFmtId="0" fontId="20" fillId="7" borderId="5" xfId="0" applyFont="1" applyFill="1" applyBorder="1"/>
    <xf numFmtId="0" fontId="20" fillId="7" borderId="6" xfId="0" applyFont="1" applyFill="1" applyBorder="1"/>
    <xf numFmtId="0" fontId="20" fillId="7" borderId="7" xfId="0" applyFont="1" applyFill="1" applyBorder="1"/>
    <xf numFmtId="0" fontId="20" fillId="7" borderId="8" xfId="0" applyFont="1" applyFill="1" applyBorder="1"/>
    <xf numFmtId="0" fontId="3" fillId="9" borderId="9" xfId="0" applyFont="1" applyFill="1" applyBorder="1"/>
    <xf numFmtId="0" fontId="3" fillId="9" borderId="10" xfId="0" applyFont="1" applyFill="1" applyBorder="1"/>
    <xf numFmtId="0" fontId="3" fillId="9" borderId="11" xfId="0" applyFont="1" applyFill="1" applyBorder="1"/>
    <xf numFmtId="164" fontId="0" fillId="0" borderId="12" xfId="2" applyNumberFormat="1" applyFont="1" applyBorder="1"/>
    <xf numFmtId="0" fontId="1" fillId="2" borderId="24" xfId="0" applyFont="1" applyFill="1" applyBorder="1" applyAlignment="1">
      <alignment wrapText="1"/>
    </xf>
    <xf numFmtId="3" fontId="0" fillId="0" borderId="12" xfId="1" applyNumberFormat="1" applyFont="1" applyBorder="1" applyAlignment="1">
      <alignment wrapText="1"/>
    </xf>
    <xf numFmtId="3" fontId="0" fillId="0" borderId="12" xfId="1" applyNumberFormat="1" applyFont="1" applyBorder="1"/>
    <xf numFmtId="165" fontId="22" fillId="0" borderId="12" xfId="0" applyNumberFormat="1" applyFont="1" applyBorder="1"/>
    <xf numFmtId="0" fontId="22" fillId="0" borderId="12" xfId="0" applyFont="1" applyBorder="1"/>
    <xf numFmtId="0" fontId="3" fillId="6" borderId="9" xfId="0" applyFont="1" applyFill="1" applyBorder="1"/>
    <xf numFmtId="0" fontId="3" fillId="6" borderId="10" xfId="0" applyFont="1" applyFill="1" applyBorder="1"/>
    <xf numFmtId="0" fontId="3" fillId="6" borderId="11" xfId="0" applyFont="1" applyFill="1" applyBorder="1"/>
    <xf numFmtId="0" fontId="3" fillId="11" borderId="9" xfId="0" applyFont="1" applyFill="1" applyBorder="1"/>
    <xf numFmtId="0" fontId="3" fillId="11" borderId="10" xfId="0" applyFont="1" applyFill="1" applyBorder="1"/>
    <xf numFmtId="0" fontId="3" fillId="11" borderId="11" xfId="0" applyFont="1" applyFill="1" applyBorder="1"/>
    <xf numFmtId="18" fontId="0" fillId="0" borderId="12" xfId="0" applyNumberFormat="1" applyBorder="1"/>
    <xf numFmtId="19" fontId="0" fillId="0" borderId="12" xfId="0" applyNumberFormat="1" applyBorder="1"/>
    <xf numFmtId="166" fontId="0" fillId="0" borderId="0" xfId="0" applyNumberFormat="1"/>
    <xf numFmtId="0" fontId="2" fillId="12" borderId="1" xfId="0" applyFont="1" applyFill="1" applyBorder="1"/>
    <xf numFmtId="0" fontId="0" fillId="12" borderId="2" xfId="0" applyFill="1" applyBorder="1"/>
    <xf numFmtId="0" fontId="0" fillId="12" borderId="3" xfId="0" applyFill="1" applyBorder="1"/>
    <xf numFmtId="0" fontId="0" fillId="12" borderId="4" xfId="0" applyFill="1" applyBorder="1"/>
    <xf numFmtId="0" fontId="0" fillId="12" borderId="0" xfId="0" applyFill="1"/>
    <xf numFmtId="0" fontId="0" fillId="12" borderId="5" xfId="0" applyFill="1" applyBorder="1"/>
    <xf numFmtId="0" fontId="0" fillId="12" borderId="6" xfId="0" applyFill="1" applyBorder="1"/>
    <xf numFmtId="0" fontId="0" fillId="12" borderId="7" xfId="0" applyFill="1" applyBorder="1"/>
    <xf numFmtId="0" fontId="0" fillId="12" borderId="8" xfId="0" applyFill="1" applyBorder="1"/>
    <xf numFmtId="0" fontId="0" fillId="12" borderId="9" xfId="0" applyFill="1" applyBorder="1"/>
    <xf numFmtId="0" fontId="0" fillId="12" borderId="10" xfId="0" applyFill="1" applyBorder="1"/>
    <xf numFmtId="0" fontId="0" fillId="12" borderId="11" xfId="0" applyFill="1" applyBorder="1"/>
    <xf numFmtId="0" fontId="2" fillId="0" borderId="50" xfId="0" applyFont="1"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xf numFmtId="0" fontId="2" fillId="0" borderId="49" xfId="0" applyFont="1" applyBorder="1"/>
    <xf numFmtId="164" fontId="0" fillId="4" borderId="12" xfId="0" applyNumberFormat="1" applyFill="1" applyBorder="1"/>
    <xf numFmtId="4" fontId="0" fillId="4" borderId="12" xfId="0" applyNumberFormat="1" applyFill="1" applyBorder="1"/>
    <xf numFmtId="2" fontId="0" fillId="3" borderId="12" xfId="0" applyNumberFormat="1" applyFill="1" applyBorder="1"/>
    <xf numFmtId="0" fontId="1" fillId="9" borderId="12" xfId="0" applyFont="1" applyFill="1" applyBorder="1"/>
    <xf numFmtId="4" fontId="0" fillId="4" borderId="23" xfId="0" applyNumberFormat="1" applyFill="1" applyBorder="1"/>
    <xf numFmtId="4" fontId="0" fillId="3" borderId="33" xfId="0" applyNumberFormat="1" applyFill="1" applyBorder="1"/>
    <xf numFmtId="0" fontId="0" fillId="0" borderId="56" xfId="0" applyBorder="1"/>
    <xf numFmtId="0" fontId="0" fillId="0" borderId="57" xfId="0" applyBorder="1"/>
    <xf numFmtId="44" fontId="0" fillId="0" borderId="56" xfId="0" applyNumberFormat="1" applyBorder="1"/>
    <xf numFmtId="44" fontId="0" fillId="0" borderId="57" xfId="0" applyNumberFormat="1" applyBorder="1"/>
    <xf numFmtId="164" fontId="0" fillId="0" borderId="56" xfId="0" applyNumberFormat="1" applyBorder="1"/>
    <xf numFmtId="164" fontId="0" fillId="0" borderId="57" xfId="0" applyNumberFormat="1" applyBorder="1"/>
    <xf numFmtId="43" fontId="0" fillId="0" borderId="56" xfId="0" applyNumberFormat="1" applyBorder="1"/>
    <xf numFmtId="43" fontId="0" fillId="0" borderId="57" xfId="0" applyNumberFormat="1" applyBorder="1"/>
    <xf numFmtId="4" fontId="0" fillId="0" borderId="0" xfId="0" applyNumberFormat="1" applyAlignment="1">
      <alignment horizontal="left" indent="1"/>
    </xf>
    <xf numFmtId="0" fontId="0" fillId="0" borderId="0" xfId="0" applyAlignment="1">
      <alignment horizontal="left"/>
    </xf>
    <xf numFmtId="4" fontId="0" fillId="0" borderId="57" xfId="0" applyNumberFormat="1" applyBorder="1"/>
    <xf numFmtId="0" fontId="0" fillId="0" borderId="58" xfId="0" applyBorder="1"/>
    <xf numFmtId="44" fontId="0" fillId="0" borderId="58" xfId="0" applyNumberFormat="1" applyBorder="1"/>
    <xf numFmtId="164" fontId="0" fillId="0" borderId="58" xfId="0" applyNumberFormat="1" applyBorder="1"/>
    <xf numFmtId="4" fontId="0" fillId="0" borderId="58" xfId="0" applyNumberFormat="1" applyBorder="1"/>
    <xf numFmtId="0" fontId="3" fillId="2" borderId="12" xfId="0" applyFont="1" applyFill="1" applyBorder="1" applyAlignment="1">
      <alignment horizontal="left" indent="1"/>
    </xf>
    <xf numFmtId="0" fontId="3" fillId="2" borderId="23" xfId="0" applyFont="1" applyFill="1" applyBorder="1" applyAlignment="1">
      <alignment horizontal="left" indent="1"/>
    </xf>
    <xf numFmtId="0" fontId="3" fillId="2" borderId="59" xfId="0" applyFont="1" applyFill="1" applyBorder="1"/>
    <xf numFmtId="4" fontId="0" fillId="3" borderId="59" xfId="0" applyNumberFormat="1" applyFill="1" applyBorder="1"/>
    <xf numFmtId="0" fontId="25" fillId="0" borderId="0" xfId="0" applyFont="1"/>
    <xf numFmtId="0" fontId="20" fillId="0" borderId="0" xfId="0" applyFont="1"/>
    <xf numFmtId="14" fontId="20" fillId="0" borderId="0" xfId="0" applyNumberFormat="1" applyFont="1"/>
    <xf numFmtId="4" fontId="20" fillId="0" borderId="0" xfId="0" applyNumberFormat="1" applyFont="1"/>
    <xf numFmtId="0" fontId="1" fillId="2" borderId="12" xfId="5">
      <alignment wrapText="1"/>
    </xf>
    <xf numFmtId="165" fontId="18" fillId="3" borderId="12" xfId="4" applyNumberFormat="1"/>
    <xf numFmtId="0" fontId="18" fillId="4" borderId="12" xfId="4" applyFill="1"/>
    <xf numFmtId="164" fontId="18" fillId="3" borderId="12" xfId="4" applyNumberFormat="1"/>
    <xf numFmtId="0" fontId="21" fillId="10" borderId="23" xfId="5" applyFont="1" applyFill="1" applyBorder="1">
      <alignment wrapText="1"/>
    </xf>
    <xf numFmtId="0" fontId="0" fillId="0" borderId="0" xfId="0" applyAlignment="1">
      <alignment horizontal="left" indent="2"/>
    </xf>
    <xf numFmtId="0" fontId="3" fillId="9" borderId="1" xfId="0" applyFont="1" applyFill="1" applyBorder="1"/>
    <xf numFmtId="10" fontId="0" fillId="0" borderId="11" xfId="6" applyNumberFormat="1" applyFont="1" applyBorder="1"/>
    <xf numFmtId="4" fontId="0" fillId="3" borderId="11" xfId="1" applyNumberFormat="1" applyFont="1" applyFill="1" applyBorder="1"/>
    <xf numFmtId="4" fontId="0" fillId="3" borderId="12" xfId="1" applyNumberFormat="1" applyFont="1" applyFill="1" applyBorder="1"/>
    <xf numFmtId="4" fontId="0" fillId="3" borderId="3" xfId="1" applyNumberFormat="1" applyFont="1" applyFill="1" applyBorder="1"/>
    <xf numFmtId="4" fontId="0" fillId="3" borderId="23" xfId="1" applyNumberFormat="1" applyFont="1" applyFill="1" applyBorder="1"/>
    <xf numFmtId="4" fontId="0" fillId="4" borderId="60" xfId="2" applyNumberFormat="1" applyFont="1" applyFill="1" applyBorder="1"/>
    <xf numFmtId="4" fontId="0" fillId="4" borderId="32" xfId="2" applyNumberFormat="1" applyFont="1" applyFill="1" applyBorder="1"/>
    <xf numFmtId="4" fontId="0" fillId="3" borderId="61" xfId="0" applyNumberFormat="1" applyFill="1" applyBorder="1"/>
    <xf numFmtId="4" fontId="0" fillId="4" borderId="12" xfId="2" applyNumberFormat="1" applyFont="1" applyFill="1" applyBorder="1"/>
    <xf numFmtId="4" fontId="0" fillId="4" borderId="12" xfId="1" applyNumberFormat="1" applyFont="1" applyFill="1" applyBorder="1"/>
    <xf numFmtId="4" fontId="0" fillId="4" borderId="23" xfId="1" applyNumberFormat="1" applyFont="1" applyFill="1" applyBorder="1"/>
    <xf numFmtId="4" fontId="0" fillId="0" borderId="12" xfId="2" applyNumberFormat="1" applyFont="1" applyFill="1" applyBorder="1"/>
    <xf numFmtId="0" fontId="4" fillId="5" borderId="0" xfId="0" applyFont="1" applyFill="1" applyAlignment="1">
      <alignment horizontal="left" vertical="center" wrapText="1" inden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0" xfId="0" applyFont="1" applyAlignment="1">
      <alignment horizontal="center" vertical="center" wrapText="1"/>
    </xf>
    <xf numFmtId="0" fontId="5" fillId="0" borderId="17"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20" xfId="0" applyFont="1" applyBorder="1" applyAlignment="1">
      <alignment horizontal="center" vertical="center" wrapText="1"/>
    </xf>
    <xf numFmtId="0" fontId="7" fillId="6" borderId="0" xfId="0" applyFont="1" applyFill="1" applyAlignment="1">
      <alignment horizontal="left" vertical="center" inden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0" xfId="0" applyFont="1" applyAlignment="1">
      <alignment horizontal="center" vertical="center" wrapText="1"/>
    </xf>
    <xf numFmtId="0" fontId="6"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4" fillId="5" borderId="26" xfId="0" applyFont="1" applyFill="1" applyBorder="1" applyAlignment="1">
      <alignment horizontal="center" vertical="center" wrapText="1"/>
    </xf>
    <xf numFmtId="0" fontId="4" fillId="5" borderId="27" xfId="0" applyFont="1" applyFill="1" applyBorder="1" applyAlignment="1">
      <alignment horizontal="center" vertical="center" wrapText="1"/>
    </xf>
    <xf numFmtId="0" fontId="4" fillId="5" borderId="28" xfId="0" applyFont="1" applyFill="1" applyBorder="1" applyAlignment="1">
      <alignment horizontal="center" vertical="center" wrapText="1"/>
    </xf>
    <xf numFmtId="0" fontId="4" fillId="5" borderId="29" xfId="0" applyFont="1" applyFill="1" applyBorder="1" applyAlignment="1">
      <alignment horizontal="center" vertical="center" wrapText="1"/>
    </xf>
    <xf numFmtId="0" fontId="4" fillId="5" borderId="30" xfId="0" applyFont="1" applyFill="1" applyBorder="1" applyAlignment="1">
      <alignment horizontal="center" vertical="center" wrapText="1"/>
    </xf>
    <xf numFmtId="0" fontId="4" fillId="5" borderId="31" xfId="0" applyFont="1" applyFill="1" applyBorder="1" applyAlignment="1">
      <alignment horizontal="center" vertical="center" wrapText="1"/>
    </xf>
    <xf numFmtId="0" fontId="0" fillId="0" borderId="9" xfId="0"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vertical="center" wrapText="1"/>
    </xf>
    <xf numFmtId="0" fontId="0" fillId="0" borderId="39" xfId="0" applyBorder="1" applyAlignment="1">
      <alignment horizontal="left" wrapText="1" indent="2"/>
    </xf>
    <xf numFmtId="0" fontId="0" fillId="0" borderId="40" xfId="0" applyBorder="1" applyAlignment="1">
      <alignment horizontal="left" wrapText="1" indent="2"/>
    </xf>
    <xf numFmtId="0" fontId="0" fillId="0" borderId="45" xfId="0" applyBorder="1" applyAlignment="1">
      <alignment horizontal="left" wrapText="1" indent="2"/>
    </xf>
    <xf numFmtId="0" fontId="0" fillId="0" borderId="46" xfId="0" applyBorder="1" applyAlignment="1">
      <alignment horizontal="left" wrapText="1" indent="2"/>
    </xf>
    <xf numFmtId="0" fontId="0" fillId="0" borderId="47" xfId="0" applyBorder="1" applyAlignment="1">
      <alignment horizontal="left" wrapText="1" indent="2"/>
    </xf>
    <xf numFmtId="0" fontId="2" fillId="0" borderId="48" xfId="0" applyFont="1" applyBorder="1" applyAlignment="1">
      <alignment horizontal="left" wrapText="1"/>
    </xf>
    <xf numFmtId="0" fontId="2" fillId="0" borderId="10" xfId="0" applyFont="1" applyBorder="1" applyAlignment="1">
      <alignment horizontal="left" wrapText="1"/>
    </xf>
    <xf numFmtId="0" fontId="2" fillId="0" borderId="11" xfId="0" applyFont="1" applyBorder="1" applyAlignment="1">
      <alignment horizontal="left" wrapText="1"/>
    </xf>
    <xf numFmtId="0" fontId="0" fillId="7" borderId="9" xfId="0" applyFill="1" applyBorder="1" applyAlignment="1">
      <alignment horizontal="left" wrapText="1"/>
    </xf>
    <xf numFmtId="0" fontId="0" fillId="7" borderId="10" xfId="0" applyFill="1" applyBorder="1" applyAlignment="1">
      <alignment horizontal="left" wrapText="1"/>
    </xf>
    <xf numFmtId="0" fontId="0" fillId="7" borderId="11" xfId="0" applyFill="1" applyBorder="1" applyAlignment="1">
      <alignment horizontal="left" wrapText="1"/>
    </xf>
  </cellXfs>
  <cellStyles count="7">
    <cellStyle name="BlueHeader" xfId="5" xr:uid="{6F021A7F-A1D7-462F-B3F9-AF7619C6E54C}"/>
    <cellStyle name="Comma" xfId="1" builtinId="3"/>
    <cellStyle name="Currency" xfId="2" builtinId="4"/>
    <cellStyle name="GreenFormula" xfId="4" xr:uid="{104EAC0B-4048-4647-B1AD-6439973467EA}"/>
    <cellStyle name="Hyperlink" xfId="3" builtinId="8"/>
    <cellStyle name="Normal" xfId="0" builtinId="0"/>
    <cellStyle name="Percent" xfId="6" builtinId="5"/>
  </cellStyles>
  <dxfs count="20">
    <dxf>
      <font>
        <b val="0"/>
        <i val="0"/>
        <strike val="0"/>
        <condense val="0"/>
        <extend val="0"/>
        <outline val="0"/>
        <shadow val="0"/>
        <u val="none"/>
        <vertAlign val="baseline"/>
        <sz val="11"/>
        <color auto="1"/>
        <name val="Calibri"/>
        <family val="2"/>
        <scheme val="minor"/>
      </font>
      <numFmt numFmtId="4" formatCode="#,##0.00"/>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numFmt numFmtId="167" formatCode="m/d/yy"/>
      <fill>
        <patternFill patternType="none">
          <fgColor indexed="64"/>
          <bgColor indexed="65"/>
        </patternFill>
      </fill>
    </dxf>
    <dxf>
      <font>
        <b val="0"/>
        <i val="0"/>
        <strike val="0"/>
        <condense val="0"/>
        <extend val="0"/>
        <outline val="0"/>
        <shadow val="0"/>
        <u val="none"/>
        <vertAlign val="baseline"/>
        <sz val="11"/>
        <color auto="1"/>
        <name val="Calibri"/>
        <family val="2"/>
        <scheme val="minor"/>
      </font>
      <numFmt numFmtId="4" formatCode="#,##0.00"/>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numFmt numFmtId="167" formatCode="m/d/yy"/>
      <fill>
        <patternFill patternType="none">
          <fgColor indexed="64"/>
          <bgColor indexed="65"/>
        </patternFill>
      </fill>
    </dxf>
    <dxf>
      <font>
        <b val="0"/>
        <i val="0"/>
        <strike val="0"/>
        <condense val="0"/>
        <extend val="0"/>
        <outline val="0"/>
        <shadow val="0"/>
        <u val="none"/>
        <vertAlign val="baseline"/>
        <sz val="11"/>
        <color auto="1"/>
        <name val="Calibri"/>
        <family val="2"/>
        <scheme val="minor"/>
      </font>
      <numFmt numFmtId="4" formatCode="#,##0.00"/>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numFmt numFmtId="167" formatCode="m/d/yy"/>
      <fill>
        <patternFill patternType="none">
          <fgColor indexed="64"/>
          <bgColor indexed="65"/>
        </patternFill>
      </fill>
    </dxf>
    <dxf>
      <font>
        <b val="0"/>
        <i val="0"/>
        <strike val="0"/>
        <condense val="0"/>
        <extend val="0"/>
        <outline val="0"/>
        <shadow val="0"/>
        <u val="none"/>
        <vertAlign val="baseline"/>
        <sz val="11"/>
        <color auto="1"/>
        <name val="Calibri"/>
        <family val="2"/>
        <scheme val="minor"/>
      </font>
      <numFmt numFmtId="4" formatCode="#,##0.00"/>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numFmt numFmtId="167" formatCode="m/d/yy"/>
      <fill>
        <patternFill patternType="none">
          <fgColor indexed="64"/>
          <bgColor indexed="65"/>
        </patternFill>
      </fill>
    </dxf>
    <dxf>
      <numFmt numFmtId="0" formatCode="General"/>
    </dxf>
    <dxf>
      <font>
        <b/>
        <i val="0"/>
        <strike val="0"/>
        <condense val="0"/>
        <extend val="0"/>
        <outline val="0"/>
        <shadow val="0"/>
        <u val="none"/>
        <vertAlign val="baseline"/>
        <sz val="11"/>
        <color theme="1"/>
        <name val="Calibri"/>
        <family val="2"/>
        <scheme val="minor"/>
      </font>
    </dxf>
    <dxf>
      <numFmt numFmtId="0" formatCode="General"/>
    </dxf>
    <dxf>
      <font>
        <b/>
        <i val="0"/>
        <strike val="0"/>
        <condense val="0"/>
        <extend val="0"/>
        <outline val="0"/>
        <shadow val="0"/>
        <u val="none"/>
        <vertAlign val="baseline"/>
        <sz val="11"/>
        <color theme="1"/>
        <name val="Calibri"/>
        <family val="2"/>
        <scheme val="minor"/>
      </font>
    </dxf>
  </dxfs>
  <tableStyles count="1" defaultTableStyle="TableStyleMedium2" defaultPivotStyle="PivotStyleLight16">
    <tableStyle name="Invisible" pivot="0" table="0" count="0" xr9:uid="{DBE46194-6058-4E22-B864-B267EF2746D7}"/>
  </tableStyles>
  <colors>
    <mruColors>
      <color rgb="FF0000FF"/>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'Ex(6) AnalyticsExample'!$C$16</c:f>
          <c:strCache>
            <c:ptCount val="1"/>
            <c:pt idx="0">
              <c:v>Investigate through simulation to learn about probability of loss for the new product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638648293963253"/>
          <c:y val="0.31564814814814818"/>
          <c:w val="0.84305796150481194"/>
          <c:h val="0.36910505978419367"/>
        </c:manualLayout>
      </c:layout>
      <c:barChart>
        <c:barDir val="col"/>
        <c:grouping val="clustered"/>
        <c:varyColors val="1"/>
        <c:ser>
          <c:idx val="1"/>
          <c:order val="0"/>
          <c:tx>
            <c:strRef>
              <c:f>'Ex(6) AnalyticsExample'!$I$55</c:f>
              <c:strCache>
                <c:ptCount val="1"/>
                <c:pt idx="0">
                  <c:v>Frequency</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B1-4F7C-84FC-CF5E64C57CC0}"/>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B1-4F7C-84FC-CF5E64C57CC0}"/>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B1-4F7C-84FC-CF5E64C57CC0}"/>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B1-4F7C-84FC-CF5E64C57CC0}"/>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9-A0B1-4F7C-84FC-CF5E64C57CC0}"/>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B-A0B1-4F7C-84FC-CF5E64C57CC0}"/>
              </c:ext>
            </c:extLst>
          </c:dPt>
          <c:dPt>
            <c:idx val="6"/>
            <c:invertIfNegative val="0"/>
            <c:bubble3D val="0"/>
            <c:spPr>
              <a:solidFill>
                <a:schemeClr val="accent1">
                  <a:lumMod val="60000"/>
                </a:schemeClr>
              </a:solidFill>
              <a:ln>
                <a:noFill/>
              </a:ln>
              <a:effectLst/>
            </c:spPr>
            <c:extLst>
              <c:ext xmlns:c16="http://schemas.microsoft.com/office/drawing/2014/chart" uri="{C3380CC4-5D6E-409C-BE32-E72D297353CC}">
                <c16:uniqueId val="{0000000D-A0B1-4F7C-84FC-CF5E64C57CC0}"/>
              </c:ext>
            </c:extLst>
          </c:dPt>
          <c:dPt>
            <c:idx val="7"/>
            <c:invertIfNegative val="0"/>
            <c:bubble3D val="0"/>
            <c:spPr>
              <a:solidFill>
                <a:schemeClr val="accent2">
                  <a:lumMod val="60000"/>
                </a:schemeClr>
              </a:solidFill>
              <a:ln>
                <a:noFill/>
              </a:ln>
              <a:effectLst/>
            </c:spPr>
            <c:extLst>
              <c:ext xmlns:c16="http://schemas.microsoft.com/office/drawing/2014/chart" uri="{C3380CC4-5D6E-409C-BE32-E72D297353CC}">
                <c16:uniqueId val="{0000000F-A0B1-4F7C-84FC-CF5E64C57CC0}"/>
              </c:ext>
            </c:extLst>
          </c:dPt>
          <c:dPt>
            <c:idx val="8"/>
            <c:invertIfNegative val="0"/>
            <c:bubble3D val="0"/>
            <c:spPr>
              <a:solidFill>
                <a:schemeClr val="accent3">
                  <a:lumMod val="60000"/>
                </a:schemeClr>
              </a:solidFill>
              <a:ln>
                <a:noFill/>
              </a:ln>
              <a:effectLst/>
            </c:spPr>
            <c:extLst>
              <c:ext xmlns:c16="http://schemas.microsoft.com/office/drawing/2014/chart" uri="{C3380CC4-5D6E-409C-BE32-E72D297353CC}">
                <c16:uniqueId val="{00000011-A0B1-4F7C-84FC-CF5E64C57CC0}"/>
              </c:ext>
            </c:extLst>
          </c:dPt>
          <c:dPt>
            <c:idx val="9"/>
            <c:invertIfNegative val="0"/>
            <c:bubble3D val="0"/>
            <c:spPr>
              <a:solidFill>
                <a:schemeClr val="accent4">
                  <a:lumMod val="60000"/>
                </a:schemeClr>
              </a:solidFill>
              <a:ln>
                <a:noFill/>
              </a:ln>
              <a:effectLst/>
            </c:spPr>
            <c:extLst>
              <c:ext xmlns:c16="http://schemas.microsoft.com/office/drawing/2014/chart" uri="{C3380CC4-5D6E-409C-BE32-E72D297353CC}">
                <c16:uniqueId val="{00000013-A0B1-4F7C-84FC-CF5E64C57CC0}"/>
              </c:ext>
            </c:extLst>
          </c:dPt>
          <c:dPt>
            <c:idx val="10"/>
            <c:invertIfNegative val="0"/>
            <c:bubble3D val="0"/>
            <c:spPr>
              <a:solidFill>
                <a:schemeClr val="accent5">
                  <a:lumMod val="60000"/>
                </a:schemeClr>
              </a:solidFill>
              <a:ln>
                <a:noFill/>
              </a:ln>
              <a:effectLst/>
            </c:spPr>
            <c:extLst>
              <c:ext xmlns:c16="http://schemas.microsoft.com/office/drawing/2014/chart" uri="{C3380CC4-5D6E-409C-BE32-E72D297353CC}">
                <c16:uniqueId val="{00000015-A0B1-4F7C-84FC-CF5E64C57CC0}"/>
              </c:ext>
            </c:extLst>
          </c:dPt>
          <c:dPt>
            <c:idx val="11"/>
            <c:invertIfNegative val="0"/>
            <c:bubble3D val="0"/>
            <c:spPr>
              <a:solidFill>
                <a:schemeClr val="accent6">
                  <a:lumMod val="60000"/>
                </a:schemeClr>
              </a:solidFill>
              <a:ln>
                <a:noFill/>
              </a:ln>
              <a:effectLst/>
            </c:spPr>
            <c:extLst>
              <c:ext xmlns:c16="http://schemas.microsoft.com/office/drawing/2014/chart" uri="{C3380CC4-5D6E-409C-BE32-E72D297353CC}">
                <c16:uniqueId val="{00000017-A0B1-4F7C-84FC-CF5E64C57CC0}"/>
              </c:ext>
            </c:extLst>
          </c:dPt>
          <c:dPt>
            <c:idx val="12"/>
            <c:invertIfNegative val="0"/>
            <c:bubble3D val="0"/>
            <c:spPr>
              <a:solidFill>
                <a:schemeClr val="accent1">
                  <a:lumMod val="80000"/>
                  <a:lumOff val="20000"/>
                </a:schemeClr>
              </a:solidFill>
              <a:ln>
                <a:noFill/>
              </a:ln>
              <a:effectLst/>
            </c:spPr>
            <c:extLst>
              <c:ext xmlns:c16="http://schemas.microsoft.com/office/drawing/2014/chart" uri="{C3380CC4-5D6E-409C-BE32-E72D297353CC}">
                <c16:uniqueId val="{00000019-A0B1-4F7C-84FC-CF5E64C57CC0}"/>
              </c:ext>
            </c:extLst>
          </c:dPt>
          <c:dPt>
            <c:idx val="13"/>
            <c:invertIfNegative val="0"/>
            <c:bubble3D val="0"/>
            <c:spPr>
              <a:solidFill>
                <a:schemeClr val="accent2">
                  <a:lumMod val="80000"/>
                  <a:lumOff val="20000"/>
                </a:schemeClr>
              </a:solidFill>
              <a:ln>
                <a:noFill/>
              </a:ln>
              <a:effectLst/>
            </c:spPr>
            <c:extLst>
              <c:ext xmlns:c16="http://schemas.microsoft.com/office/drawing/2014/chart" uri="{C3380CC4-5D6E-409C-BE32-E72D297353CC}">
                <c16:uniqueId val="{0000001B-A0B1-4F7C-84FC-CF5E64C57CC0}"/>
              </c:ext>
            </c:extLst>
          </c:dPt>
          <c:dLbls>
            <c:dLbl>
              <c:idx val="0"/>
              <c:tx>
                <c:rich>
                  <a:bodyPr/>
                  <a:lstStyle/>
                  <a:p>
                    <a:fld id="{9B654645-22E8-4719-9D76-CCF609DF8B00}" type="CELLRANGE">
                      <a:rPr lang="en-US"/>
                      <a:pPr/>
                      <a:t>[CELLRANGE]</a:t>
                    </a:fld>
                    <a:r>
                      <a:rPr lang="en-US" baseline="0"/>
                      <a:t>, </a:t>
                    </a:r>
                    <a:fld id="{76A42FD2-6054-40B8-A36F-44E1A006DEA3}"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0B1-4F7C-84FC-CF5E64C57CC0}"/>
                </c:ext>
              </c:extLst>
            </c:dLbl>
            <c:dLbl>
              <c:idx val="1"/>
              <c:tx>
                <c:rich>
                  <a:bodyPr/>
                  <a:lstStyle/>
                  <a:p>
                    <a:fld id="{0A6F7BD8-81B0-4865-9522-A9D8A704F667}" type="CELLRANGE">
                      <a:rPr lang="en-US"/>
                      <a:pPr/>
                      <a:t>[CELLRANGE]</a:t>
                    </a:fld>
                    <a:r>
                      <a:rPr lang="en-US" baseline="0"/>
                      <a:t>, </a:t>
                    </a:r>
                    <a:fld id="{76A630CC-22EE-4336-9ABF-CFEAE6B8B377}"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0B1-4F7C-84FC-CF5E64C57CC0}"/>
                </c:ext>
              </c:extLst>
            </c:dLbl>
            <c:dLbl>
              <c:idx val="2"/>
              <c:tx>
                <c:rich>
                  <a:bodyPr/>
                  <a:lstStyle/>
                  <a:p>
                    <a:fld id="{B38B925C-083A-4FEF-ADA7-6B288841AB5D}" type="CELLRANGE">
                      <a:rPr lang="en-US"/>
                      <a:pPr/>
                      <a:t>[CELLRANGE]</a:t>
                    </a:fld>
                    <a:r>
                      <a:rPr lang="en-US" baseline="0"/>
                      <a:t>, </a:t>
                    </a:r>
                    <a:fld id="{C8F2F2EE-5762-45C8-AD0F-0A83346B52BC}"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0B1-4F7C-84FC-CF5E64C57CC0}"/>
                </c:ext>
              </c:extLst>
            </c:dLbl>
            <c:dLbl>
              <c:idx val="3"/>
              <c:tx>
                <c:rich>
                  <a:bodyPr/>
                  <a:lstStyle/>
                  <a:p>
                    <a:fld id="{39BAD5F5-AE6C-466F-B3B4-A54A130B2A60}" type="CELLRANGE">
                      <a:rPr lang="en-US"/>
                      <a:pPr/>
                      <a:t>[CELLRANGE]</a:t>
                    </a:fld>
                    <a:r>
                      <a:rPr lang="en-US" baseline="0"/>
                      <a:t>, </a:t>
                    </a:r>
                    <a:fld id="{3C726BBE-DDF8-429E-B4BB-AC9E25BDA264}"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0B1-4F7C-84FC-CF5E64C57CC0}"/>
                </c:ext>
              </c:extLst>
            </c:dLbl>
            <c:dLbl>
              <c:idx val="4"/>
              <c:tx>
                <c:rich>
                  <a:bodyPr/>
                  <a:lstStyle/>
                  <a:p>
                    <a:fld id="{4FFF4BE4-0FB7-45F3-B536-10C0F98552DA}" type="CELLRANGE">
                      <a:rPr lang="en-US"/>
                      <a:pPr/>
                      <a:t>[CELLRANGE]</a:t>
                    </a:fld>
                    <a:r>
                      <a:rPr lang="en-US" baseline="0"/>
                      <a:t>, </a:t>
                    </a:r>
                    <a:fld id="{BBA6E3F5-7235-4411-9675-AB94F145DCF5}"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0B1-4F7C-84FC-CF5E64C57CC0}"/>
                </c:ext>
              </c:extLst>
            </c:dLbl>
            <c:dLbl>
              <c:idx val="5"/>
              <c:tx>
                <c:rich>
                  <a:bodyPr/>
                  <a:lstStyle/>
                  <a:p>
                    <a:fld id="{BDBCE97A-209F-4A5C-85F5-7B9CD309E206}" type="CELLRANGE">
                      <a:rPr lang="en-US"/>
                      <a:pPr/>
                      <a:t>[CELLRANGE]</a:t>
                    </a:fld>
                    <a:r>
                      <a:rPr lang="en-US" baseline="0"/>
                      <a:t>, </a:t>
                    </a:r>
                    <a:fld id="{EFD4FB97-3444-4DBA-9EC9-1A1DF9949328}"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0B1-4F7C-84FC-CF5E64C57CC0}"/>
                </c:ext>
              </c:extLst>
            </c:dLbl>
            <c:dLbl>
              <c:idx val="6"/>
              <c:tx>
                <c:rich>
                  <a:bodyPr/>
                  <a:lstStyle/>
                  <a:p>
                    <a:fld id="{72021B4B-2162-4C14-A046-2BF1A1CA058A}" type="CELLRANGE">
                      <a:rPr lang="en-US"/>
                      <a:pPr/>
                      <a:t>[CELLRANGE]</a:t>
                    </a:fld>
                    <a:r>
                      <a:rPr lang="en-US" baseline="0"/>
                      <a:t>, </a:t>
                    </a:r>
                    <a:fld id="{D6A5EA79-0A7D-42A4-BCA5-9B6E0295784C}"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0B1-4F7C-84FC-CF5E64C57CC0}"/>
                </c:ext>
              </c:extLst>
            </c:dLbl>
            <c:dLbl>
              <c:idx val="7"/>
              <c:tx>
                <c:rich>
                  <a:bodyPr/>
                  <a:lstStyle/>
                  <a:p>
                    <a:fld id="{8A8DEB13-10BD-4D2E-8375-5FF80163D49C}" type="CELLRANGE">
                      <a:rPr lang="en-US"/>
                      <a:pPr/>
                      <a:t>[CELLRANGE]</a:t>
                    </a:fld>
                    <a:r>
                      <a:rPr lang="en-US" baseline="0"/>
                      <a:t>, </a:t>
                    </a:r>
                    <a:fld id="{A955E034-00BF-44B4-9A1B-17A3CF02B4CA}"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0B1-4F7C-84FC-CF5E64C57CC0}"/>
                </c:ext>
              </c:extLst>
            </c:dLbl>
            <c:dLbl>
              <c:idx val="8"/>
              <c:tx>
                <c:rich>
                  <a:bodyPr/>
                  <a:lstStyle/>
                  <a:p>
                    <a:fld id="{48327B55-B260-44D2-BE15-BB8F5B55B6F6}" type="CELLRANGE">
                      <a:rPr lang="en-US"/>
                      <a:pPr/>
                      <a:t>[CELLRANGE]</a:t>
                    </a:fld>
                    <a:r>
                      <a:rPr lang="en-US" baseline="0"/>
                      <a:t>, </a:t>
                    </a:r>
                    <a:fld id="{39DCC321-2B45-447B-BF73-35061084BA35}"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0B1-4F7C-84FC-CF5E64C57CC0}"/>
                </c:ext>
              </c:extLst>
            </c:dLbl>
            <c:dLbl>
              <c:idx val="9"/>
              <c:tx>
                <c:rich>
                  <a:bodyPr/>
                  <a:lstStyle/>
                  <a:p>
                    <a:fld id="{67871243-183C-408B-88C3-4A5787B03110}" type="CELLRANGE">
                      <a:rPr lang="en-US"/>
                      <a:pPr/>
                      <a:t>[CELLRANGE]</a:t>
                    </a:fld>
                    <a:r>
                      <a:rPr lang="en-US" baseline="0"/>
                      <a:t>, </a:t>
                    </a:r>
                    <a:fld id="{87A0CCAC-9F3B-4BA5-9307-601031546F5A}"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0B1-4F7C-84FC-CF5E64C57CC0}"/>
                </c:ext>
              </c:extLst>
            </c:dLbl>
            <c:dLbl>
              <c:idx val="10"/>
              <c:tx>
                <c:rich>
                  <a:bodyPr/>
                  <a:lstStyle/>
                  <a:p>
                    <a:fld id="{6661F463-7DC1-476C-8E16-22B58BDB0681}" type="CELLRANGE">
                      <a:rPr lang="en-US"/>
                      <a:pPr/>
                      <a:t>[CELLRANGE]</a:t>
                    </a:fld>
                    <a:r>
                      <a:rPr lang="en-US" baseline="0"/>
                      <a:t>, </a:t>
                    </a:r>
                    <a:fld id="{194766C5-9F35-4B22-9D96-30780AAAD548}"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0B1-4F7C-84FC-CF5E64C57CC0}"/>
                </c:ext>
              </c:extLst>
            </c:dLbl>
            <c:dLbl>
              <c:idx val="11"/>
              <c:tx>
                <c:rich>
                  <a:bodyPr/>
                  <a:lstStyle/>
                  <a:p>
                    <a:fld id="{DBDD8C64-5052-4168-8246-97C0C8E560F7}" type="CELLRANGE">
                      <a:rPr lang="en-US"/>
                      <a:pPr/>
                      <a:t>[CELLRANGE]</a:t>
                    </a:fld>
                    <a:r>
                      <a:rPr lang="en-US" baseline="0"/>
                      <a:t>, </a:t>
                    </a:r>
                    <a:fld id="{FCD74553-02AF-4D1B-9BB9-8CE57BCC265F}"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0B1-4F7C-84FC-CF5E64C57CC0}"/>
                </c:ext>
              </c:extLst>
            </c:dLbl>
            <c:dLbl>
              <c:idx val="12"/>
              <c:tx>
                <c:rich>
                  <a:bodyPr/>
                  <a:lstStyle/>
                  <a:p>
                    <a:fld id="{C430EDC3-BE2D-407E-9F55-CA6823F497F5}" type="CELLRANGE">
                      <a:rPr lang="en-US"/>
                      <a:pPr/>
                      <a:t>[CELLRANGE]</a:t>
                    </a:fld>
                    <a:r>
                      <a:rPr lang="en-US" baseline="0"/>
                      <a:t>, </a:t>
                    </a:r>
                    <a:fld id="{73E00EAC-1181-47B9-BE9E-608A0534D677}"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0B1-4F7C-84FC-CF5E64C57CC0}"/>
                </c:ext>
              </c:extLst>
            </c:dLbl>
            <c:dLbl>
              <c:idx val="13"/>
              <c:tx>
                <c:rich>
                  <a:bodyPr/>
                  <a:lstStyle/>
                  <a:p>
                    <a:fld id="{CEF90D0B-B706-4C9E-968E-D36671DC79F6}" type="CELLRANGE">
                      <a:rPr lang="en-US"/>
                      <a:pPr/>
                      <a:t>[CELLRANGE]</a:t>
                    </a:fld>
                    <a:r>
                      <a:rPr lang="en-US" baseline="0"/>
                      <a:t>, </a:t>
                    </a:r>
                    <a:fld id="{7BE43A03-9F17-4434-A989-1A6280BB3909}" type="VALUE">
                      <a:rPr lang="en-US" baseline="0"/>
                      <a:pPr/>
                      <a:t>[VALUE]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0B1-4F7C-84FC-CF5E64C57CC0}"/>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'Ex(6) AnalyticsExample'!$H$56:$H$69</c:f>
              <c:numCache>
                <c:formatCode>General</c:formatCode>
                <c:ptCount val="14"/>
                <c:pt idx="0">
                  <c:v>-1000000</c:v>
                </c:pt>
                <c:pt idx="1">
                  <c:v>-750000</c:v>
                </c:pt>
                <c:pt idx="2">
                  <c:v>-500000</c:v>
                </c:pt>
                <c:pt idx="3">
                  <c:v>-250000</c:v>
                </c:pt>
                <c:pt idx="4">
                  <c:v>0</c:v>
                </c:pt>
                <c:pt idx="5">
                  <c:v>250000</c:v>
                </c:pt>
                <c:pt idx="6">
                  <c:v>500000</c:v>
                </c:pt>
                <c:pt idx="7">
                  <c:v>750000</c:v>
                </c:pt>
                <c:pt idx="8">
                  <c:v>1000000</c:v>
                </c:pt>
                <c:pt idx="9">
                  <c:v>1250000</c:v>
                </c:pt>
                <c:pt idx="10">
                  <c:v>1500000</c:v>
                </c:pt>
                <c:pt idx="11">
                  <c:v>1750000</c:v>
                </c:pt>
                <c:pt idx="12">
                  <c:v>2000000</c:v>
                </c:pt>
              </c:numCache>
            </c:numRef>
          </c:cat>
          <c:val>
            <c:numRef>
              <c:f>'Ex(6) AnalyticsExample'!$I$56:$I$69</c:f>
              <c:numCache>
                <c:formatCode>General</c:formatCode>
                <c:ptCount val="14"/>
                <c:pt idx="0">
                  <c:v>0</c:v>
                </c:pt>
                <c:pt idx="1">
                  <c:v>6</c:v>
                </c:pt>
                <c:pt idx="2">
                  <c:v>89</c:v>
                </c:pt>
                <c:pt idx="3">
                  <c:v>434</c:v>
                </c:pt>
                <c:pt idx="4">
                  <c:v>1323</c:v>
                </c:pt>
                <c:pt idx="5">
                  <c:v>2467</c:v>
                </c:pt>
                <c:pt idx="6">
                  <c:v>2574</c:v>
                </c:pt>
                <c:pt idx="7">
                  <c:v>1776</c:v>
                </c:pt>
                <c:pt idx="8">
                  <c:v>853</c:v>
                </c:pt>
                <c:pt idx="9">
                  <c:v>358</c:v>
                </c:pt>
                <c:pt idx="10">
                  <c:v>100</c:v>
                </c:pt>
                <c:pt idx="11">
                  <c:v>17</c:v>
                </c:pt>
                <c:pt idx="12">
                  <c:v>2</c:v>
                </c:pt>
                <c:pt idx="13">
                  <c:v>1</c:v>
                </c:pt>
              </c:numCache>
            </c:numRef>
          </c:val>
          <c:extLst>
            <c:ext xmlns:c15="http://schemas.microsoft.com/office/drawing/2012/chart" uri="{02D57815-91ED-43cb-92C2-25804820EDAC}">
              <c15:datalabelsRange>
                <c15:f>'Ex(6) AnalyticsExample'!$J$56:$J$69</c15:f>
                <c15:dlblRangeCache>
                  <c:ptCount val="14"/>
                  <c:pt idx="0">
                    <c:v>0</c:v>
                  </c:pt>
                  <c:pt idx="1">
                    <c:v>0.0006</c:v>
                  </c:pt>
                  <c:pt idx="2">
                    <c:v>0.0089</c:v>
                  </c:pt>
                  <c:pt idx="3">
                    <c:v>0.0434</c:v>
                  </c:pt>
                  <c:pt idx="4">
                    <c:v>0.1323</c:v>
                  </c:pt>
                  <c:pt idx="5">
                    <c:v>0.2467</c:v>
                  </c:pt>
                  <c:pt idx="6">
                    <c:v>0.2574</c:v>
                  </c:pt>
                  <c:pt idx="7">
                    <c:v>0.1776</c:v>
                  </c:pt>
                  <c:pt idx="8">
                    <c:v>0.0853</c:v>
                  </c:pt>
                  <c:pt idx="9">
                    <c:v>0.0358</c:v>
                  </c:pt>
                  <c:pt idx="10">
                    <c:v>0.01</c:v>
                  </c:pt>
                  <c:pt idx="11">
                    <c:v>0.0017</c:v>
                  </c:pt>
                  <c:pt idx="12">
                    <c:v>0.0002</c:v>
                  </c:pt>
                  <c:pt idx="13">
                    <c:v>0.0001</c:v>
                  </c:pt>
                </c15:dlblRangeCache>
              </c15:datalabelsRange>
            </c:ext>
            <c:ext xmlns:c16="http://schemas.microsoft.com/office/drawing/2014/chart" uri="{C3380CC4-5D6E-409C-BE32-E72D297353CC}">
              <c16:uniqueId val="{0000001C-A0B1-4F7C-84FC-CF5E64C57CC0}"/>
            </c:ext>
          </c:extLst>
        </c:ser>
        <c:dLbls>
          <c:showLegendKey val="0"/>
          <c:showVal val="1"/>
          <c:showCatName val="0"/>
          <c:showSerName val="0"/>
          <c:showPercent val="0"/>
          <c:showBubbleSize val="0"/>
        </c:dLbls>
        <c:gapWidth val="0"/>
        <c:overlap val="-27"/>
        <c:axId val="857171376"/>
        <c:axId val="857166896"/>
      </c:barChart>
      <c:catAx>
        <c:axId val="857171376"/>
        <c:scaling>
          <c:orientation val="minMax"/>
        </c:scaling>
        <c:delete val="0"/>
        <c:axPos val="b"/>
        <c:title>
          <c:tx>
            <c:strRef>
              <c:f>'Ex(6) AnalyticsExample'!$H$55</c:f>
              <c:strCache>
                <c:ptCount val="1"/>
                <c:pt idx="0">
                  <c:v>Profit Upper Limit (Included)</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166896"/>
        <c:crosses val="autoZero"/>
        <c:auto val="1"/>
        <c:lblAlgn val="ctr"/>
        <c:lblOffset val="100"/>
        <c:noMultiLvlLbl val="0"/>
      </c:catAx>
      <c:valAx>
        <c:axId val="857166896"/>
        <c:scaling>
          <c:orientation val="minMax"/>
        </c:scaling>
        <c:delete val="0"/>
        <c:axPos val="l"/>
        <c:title>
          <c:tx>
            <c:strRef>
              <c:f>'Ex(6) AnalyticsExample'!$J$55</c:f>
              <c:strCache>
                <c:ptCount val="1"/>
                <c:pt idx="0">
                  <c:v>Relative Frequency (Estimated Probability)</c:v>
                </c:pt>
              </c:strCache>
            </c:strRef>
          </c:tx>
          <c:layout>
            <c:manualLayout>
              <c:xMode val="edge"/>
              <c:yMode val="edge"/>
              <c:x val="2.5247594050743654E-2"/>
              <c:y val="0.1397222222222222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17137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7.jpg"/><Relationship Id="rId1" Type="http://schemas.openxmlformats.org/officeDocument/2006/relationships/image" Target="../media/image16.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5.jpg"/><Relationship Id="rId4"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2.jp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g"/><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g"/><Relationship Id="rId4"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g"/></Relationships>
</file>

<file path=xl/drawings/_rels/drawing6.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10.jpg"/><Relationship Id="rId1" Type="http://schemas.openxmlformats.org/officeDocument/2006/relationships/image" Target="../media/image9.jpg"/><Relationship Id="rId4" Type="http://schemas.openxmlformats.org/officeDocument/2006/relationships/image" Target="../media/image12.jpg"/></Relationships>
</file>

<file path=xl/drawings/_rels/drawing7.xml.rels><?xml version="1.0" encoding="UTF-8" standalone="yes"?>
<Relationships xmlns="http://schemas.openxmlformats.org/package/2006/relationships"><Relationship Id="rId2" Type="http://schemas.openxmlformats.org/officeDocument/2006/relationships/image" Target="../media/image14.jpg"/><Relationship Id="rId1" Type="http://schemas.openxmlformats.org/officeDocument/2006/relationships/image" Target="../media/image13.jpg"/></Relationships>
</file>

<file path=xl/drawings/_rels/drawing8.xml.rels><?xml version="1.0" encoding="UTF-8" standalone="yes"?>
<Relationships xmlns="http://schemas.openxmlformats.org/package/2006/relationships"><Relationship Id="rId2" Type="http://schemas.openxmlformats.org/officeDocument/2006/relationships/image" Target="../media/image14.jpg"/><Relationship Id="rId1" Type="http://schemas.openxmlformats.org/officeDocument/2006/relationships/image" Target="../media/image13.jpg"/></Relationships>
</file>

<file path=xl/drawings/_rels/drawing9.xml.rels><?xml version="1.0" encoding="UTF-8" standalone="yes"?>
<Relationships xmlns="http://schemas.openxmlformats.org/package/2006/relationships"><Relationship Id="rId1" Type="http://schemas.openxmlformats.org/officeDocument/2006/relationships/image" Target="../media/image15.jpg"/></Relationships>
</file>

<file path=xl/drawings/drawing1.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14</xdr:row>
      <xdr:rowOff>59871</xdr:rowOff>
    </xdr:to>
    <xdr:sp macro="" textlink="">
      <xdr:nvSpPr>
        <xdr:cNvPr id="2" name="Rectangle 1">
          <a:extLst>
            <a:ext uri="{FF2B5EF4-FFF2-40B4-BE49-F238E27FC236}">
              <a16:creationId xmlns:a16="http://schemas.microsoft.com/office/drawing/2014/main" id="{8FCF5BC1-D2A8-4127-9078-0CC549B0229F}"/>
            </a:ext>
          </a:extLst>
        </xdr:cNvPr>
        <xdr:cNvSpPr/>
      </xdr:nvSpPr>
      <xdr:spPr>
        <a:xfrm>
          <a:off x="614613" y="200526"/>
          <a:ext cx="6400800" cy="3516945"/>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279889</xdr:colOff>
      <xdr:row>13</xdr:row>
      <xdr:rowOff>65314</xdr:rowOff>
    </xdr:from>
    <xdr:to>
      <xdr:col>11</xdr:col>
      <xdr:colOff>603787</xdr:colOff>
      <xdr:row>18</xdr:row>
      <xdr:rowOff>47704</xdr:rowOff>
    </xdr:to>
    <xdr:pic>
      <xdr:nvPicPr>
        <xdr:cNvPr id="3" name="Picture 2">
          <a:extLst>
            <a:ext uri="{FF2B5EF4-FFF2-40B4-BE49-F238E27FC236}">
              <a16:creationId xmlns:a16="http://schemas.microsoft.com/office/drawing/2014/main" id="{1B44D2BE-1467-4F4A-92F1-EF6DE88C78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90289" y="3488871"/>
          <a:ext cx="933498" cy="864133"/>
        </a:xfrm>
        <a:prstGeom prst="rect">
          <a:avLst/>
        </a:prstGeom>
      </xdr:spPr>
    </xdr:pic>
    <xdr:clientData/>
  </xdr:two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E047E606-18C2-4072-A272-A8B45D0C433D}"/>
            </a:ext>
          </a:extLst>
        </xdr:cNvPr>
        <xdr:cNvCxnSpPr/>
      </xdr:nvCxnSpPr>
      <xdr:spPr>
        <a:xfrm flipV="1">
          <a:off x="7734300" y="33541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236483</xdr:colOff>
      <xdr:row>1</xdr:row>
      <xdr:rowOff>45982</xdr:rowOff>
    </xdr:from>
    <xdr:to>
      <xdr:col>9</xdr:col>
      <xdr:colOff>926225</xdr:colOff>
      <xdr:row>3</xdr:row>
      <xdr:rowOff>1838</xdr:rowOff>
    </xdr:to>
    <xdr:pic>
      <xdr:nvPicPr>
        <xdr:cNvPr id="5" name="Picture 4">
          <a:extLst>
            <a:ext uri="{FF2B5EF4-FFF2-40B4-BE49-F238E27FC236}">
              <a16:creationId xmlns:a16="http://schemas.microsoft.com/office/drawing/2014/main" id="{75F2351A-46B9-47B6-80C8-F35A5A63A03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977" t="12330" r="52830" b="10404"/>
        <a:stretch/>
      </xdr:blipFill>
      <xdr:spPr>
        <a:xfrm>
          <a:off x="6303908" y="236482"/>
          <a:ext cx="689742" cy="670231"/>
        </a:xfrm>
        <a:prstGeom prst="rect">
          <a:avLst/>
        </a:prstGeom>
      </xdr:spPr>
    </xdr:pic>
    <xdr:clientData/>
  </xdr:twoCellAnchor>
  <xdr:twoCellAnchor editAs="oneCell">
    <xdr:from>
      <xdr:col>11</xdr:col>
      <xdr:colOff>616217</xdr:colOff>
      <xdr:row>4</xdr:row>
      <xdr:rowOff>52550</xdr:rowOff>
    </xdr:from>
    <xdr:to>
      <xdr:col>11</xdr:col>
      <xdr:colOff>3428999</xdr:colOff>
      <xdr:row>10</xdr:row>
      <xdr:rowOff>551661</xdr:rowOff>
    </xdr:to>
    <xdr:pic>
      <xdr:nvPicPr>
        <xdr:cNvPr id="6" name="Picture 5">
          <a:extLst>
            <a:ext uri="{FF2B5EF4-FFF2-40B4-BE49-F238E27FC236}">
              <a16:creationId xmlns:a16="http://schemas.microsoft.com/office/drawing/2014/main" id="{471EA25D-9BE0-4C01-970F-C4AB7FF3645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36217" y="1147925"/>
          <a:ext cx="2812782" cy="1985011"/>
        </a:xfrm>
        <a:prstGeom prst="rect">
          <a:avLst/>
        </a:prstGeom>
      </xdr:spPr>
    </xdr:pic>
    <xdr:clientData/>
  </xdr:twoCellAnchor>
  <xdr:twoCellAnchor editAs="oneCell">
    <xdr:from>
      <xdr:col>1</xdr:col>
      <xdr:colOff>47522</xdr:colOff>
      <xdr:row>3</xdr:row>
      <xdr:rowOff>39285</xdr:rowOff>
    </xdr:from>
    <xdr:to>
      <xdr:col>3</xdr:col>
      <xdr:colOff>38099</xdr:colOff>
      <xdr:row>8</xdr:row>
      <xdr:rowOff>69595</xdr:rowOff>
    </xdr:to>
    <xdr:pic>
      <xdr:nvPicPr>
        <xdr:cNvPr id="8" name="Picture 7">
          <a:extLst>
            <a:ext uri="{FF2B5EF4-FFF2-40B4-BE49-F238E27FC236}">
              <a16:creationId xmlns:a16="http://schemas.microsoft.com/office/drawing/2014/main" id="{CD2F8138-56EF-4712-971C-F1790391B76F}"/>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4401"/>
        <a:stretch/>
      </xdr:blipFill>
      <xdr:spPr>
        <a:xfrm>
          <a:off x="657122" y="948242"/>
          <a:ext cx="1030163" cy="1331153"/>
        </a:xfrm>
        <a:prstGeom prst="rect">
          <a:avLst/>
        </a:prstGeom>
      </xdr:spPr>
    </xdr:pic>
    <xdr:clientData/>
  </xdr:twoCellAnchor>
  <xdr:twoCellAnchor editAs="oneCell">
    <xdr:from>
      <xdr:col>8</xdr:col>
      <xdr:colOff>925285</xdr:colOff>
      <xdr:row>3</xdr:row>
      <xdr:rowOff>59869</xdr:rowOff>
    </xdr:from>
    <xdr:to>
      <xdr:col>9</xdr:col>
      <xdr:colOff>876300</xdr:colOff>
      <xdr:row>7</xdr:row>
      <xdr:rowOff>76198</xdr:rowOff>
    </xdr:to>
    <xdr:pic>
      <xdr:nvPicPr>
        <xdr:cNvPr id="10" name="Picture 9">
          <a:extLst>
            <a:ext uri="{FF2B5EF4-FFF2-40B4-BE49-F238E27FC236}">
              <a16:creationId xmlns:a16="http://schemas.microsoft.com/office/drawing/2014/main" id="{D729CDEE-6BAD-5B8E-B5E6-6BC7A45A5C2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92585" y="968826"/>
          <a:ext cx="952501" cy="952501"/>
        </a:xfrm>
        <a:prstGeom prst="rect">
          <a:avLst/>
        </a:prstGeom>
      </xdr:spPr>
    </xdr:pic>
    <xdr:clientData/>
  </xdr:twoCellAnchor>
  <xdr:twoCellAnchor editAs="oneCell">
    <xdr:from>
      <xdr:col>10</xdr:col>
      <xdr:colOff>269003</xdr:colOff>
      <xdr:row>9</xdr:row>
      <xdr:rowOff>119743</xdr:rowOff>
    </xdr:from>
    <xdr:to>
      <xdr:col>11</xdr:col>
      <xdr:colOff>592901</xdr:colOff>
      <xdr:row>12</xdr:row>
      <xdr:rowOff>20490</xdr:rowOff>
    </xdr:to>
    <xdr:pic>
      <xdr:nvPicPr>
        <xdr:cNvPr id="14" name="Picture 13">
          <a:extLst>
            <a:ext uri="{FF2B5EF4-FFF2-40B4-BE49-F238E27FC236}">
              <a16:creationId xmlns:a16="http://schemas.microsoft.com/office/drawing/2014/main" id="{A7645B2D-713F-4DB3-B3BC-F49F6AE13A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79403" y="2520043"/>
          <a:ext cx="933498" cy="8641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190500</xdr:colOff>
      <xdr:row>2</xdr:row>
      <xdr:rowOff>170850</xdr:rowOff>
    </xdr:from>
    <xdr:to>
      <xdr:col>7</xdr:col>
      <xdr:colOff>756450</xdr:colOff>
      <xdr:row>8</xdr:row>
      <xdr:rowOff>38100</xdr:rowOff>
    </xdr:to>
    <xdr:pic>
      <xdr:nvPicPr>
        <xdr:cNvPr id="5" name="Picture 4">
          <a:extLst>
            <a:ext uri="{FF2B5EF4-FFF2-40B4-BE49-F238E27FC236}">
              <a16:creationId xmlns:a16="http://schemas.microsoft.com/office/drawing/2014/main" id="{CCB6BA74-42D3-4E52-8646-223933FF30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62575" y="551850"/>
          <a:ext cx="1347000" cy="1010250"/>
        </a:xfrm>
        <a:prstGeom prst="rect">
          <a:avLst/>
        </a:prstGeom>
      </xdr:spPr>
    </xdr:pic>
    <xdr:clientData/>
  </xdr:twoCellAnchor>
  <xdr:twoCellAnchor editAs="oneCell">
    <xdr:from>
      <xdr:col>4</xdr:col>
      <xdr:colOff>2004976</xdr:colOff>
      <xdr:row>2</xdr:row>
      <xdr:rowOff>147600</xdr:rowOff>
    </xdr:from>
    <xdr:to>
      <xdr:col>6</xdr:col>
      <xdr:colOff>4445</xdr:colOff>
      <xdr:row>8</xdr:row>
      <xdr:rowOff>0</xdr:rowOff>
    </xdr:to>
    <xdr:pic>
      <xdr:nvPicPr>
        <xdr:cNvPr id="7" name="Picture 6">
          <a:extLst>
            <a:ext uri="{FF2B5EF4-FFF2-40B4-BE49-F238E27FC236}">
              <a16:creationId xmlns:a16="http://schemas.microsoft.com/office/drawing/2014/main" id="{A67D35C1-F44F-DB26-D7A0-576875EAF1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76676" y="528600"/>
          <a:ext cx="999844" cy="995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95250</xdr:colOff>
      <xdr:row>24</xdr:row>
      <xdr:rowOff>26828</xdr:rowOff>
    </xdr:from>
    <xdr:to>
      <xdr:col>6</xdr:col>
      <xdr:colOff>218248</xdr:colOff>
      <xdr:row>32</xdr:row>
      <xdr:rowOff>103361</xdr:rowOff>
    </xdr:to>
    <xdr:pic>
      <xdr:nvPicPr>
        <xdr:cNvPr id="2" name="Picture 1" descr="A screenshot of a cell phone&#10;&#10;Description automatically generated">
          <a:extLst>
            <a:ext uri="{FF2B5EF4-FFF2-40B4-BE49-F238E27FC236}">
              <a16:creationId xmlns:a16="http://schemas.microsoft.com/office/drawing/2014/main" id="{0910A2E2-03F1-459D-9AA9-6621FD5E8F2B}"/>
            </a:ext>
          </a:extLst>
        </xdr:cNvPr>
        <xdr:cNvPicPr>
          <a:picLocks noChangeAspect="1"/>
        </xdr:cNvPicPr>
      </xdr:nvPicPr>
      <xdr:blipFill>
        <a:blip xmlns:r="http://schemas.openxmlformats.org/officeDocument/2006/relationships" r:embed="rId1"/>
        <a:stretch>
          <a:fillRect/>
        </a:stretch>
      </xdr:blipFill>
      <xdr:spPr>
        <a:xfrm>
          <a:off x="200025" y="4598828"/>
          <a:ext cx="5371273" cy="1600533"/>
        </a:xfrm>
        <a:prstGeom prst="rect">
          <a:avLst/>
        </a:prstGeom>
      </xdr:spPr>
    </xdr:pic>
    <xdr:clientData/>
  </xdr:twoCellAnchor>
  <xdr:twoCellAnchor editAs="oneCell">
    <xdr:from>
      <xdr:col>19</xdr:col>
      <xdr:colOff>172466</xdr:colOff>
      <xdr:row>37</xdr:row>
      <xdr:rowOff>128820</xdr:rowOff>
    </xdr:from>
    <xdr:to>
      <xdr:col>21</xdr:col>
      <xdr:colOff>80598</xdr:colOff>
      <xdr:row>53</xdr:row>
      <xdr:rowOff>16600</xdr:rowOff>
    </xdr:to>
    <xdr:pic>
      <xdr:nvPicPr>
        <xdr:cNvPr id="3" name="Picture 2" descr="Business woman hand on head">
          <a:extLst>
            <a:ext uri="{FF2B5EF4-FFF2-40B4-BE49-F238E27FC236}">
              <a16:creationId xmlns:a16="http://schemas.microsoft.com/office/drawing/2014/main" id="{16432D3E-01BA-4390-A11C-36E0CC2F64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370319" y="7177320"/>
          <a:ext cx="1118367" cy="2958192"/>
        </a:xfrm>
        <a:prstGeom prst="rect">
          <a:avLst/>
        </a:prstGeom>
      </xdr:spPr>
    </xdr:pic>
    <xdr:clientData/>
  </xdr:twoCellAnchor>
  <xdr:twoCellAnchor editAs="oneCell">
    <xdr:from>
      <xdr:col>17</xdr:col>
      <xdr:colOff>145018</xdr:colOff>
      <xdr:row>38</xdr:row>
      <xdr:rowOff>140837</xdr:rowOff>
    </xdr:from>
    <xdr:to>
      <xdr:col>18</xdr:col>
      <xdr:colOff>598588</xdr:colOff>
      <xdr:row>53</xdr:row>
      <xdr:rowOff>50643</xdr:rowOff>
    </xdr:to>
    <xdr:pic>
      <xdr:nvPicPr>
        <xdr:cNvPr id="4" name="Picture 3" descr="Young business woman explaining">
          <a:extLst>
            <a:ext uri="{FF2B5EF4-FFF2-40B4-BE49-F238E27FC236}">
              <a16:creationId xmlns:a16="http://schemas.microsoft.com/office/drawing/2014/main" id="{9DE24B47-38D0-47A8-91E1-88ECB0E017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132636" y="7379837"/>
          <a:ext cx="1058687" cy="2789718"/>
        </a:xfrm>
        <a:prstGeom prst="rect">
          <a:avLst/>
        </a:prstGeom>
      </xdr:spPr>
    </xdr:pic>
    <xdr:clientData/>
  </xdr:twoCellAnchor>
  <xdr:twoCellAnchor editAs="oneCell">
    <xdr:from>
      <xdr:col>20</xdr:col>
      <xdr:colOff>530676</xdr:colOff>
      <xdr:row>38</xdr:row>
      <xdr:rowOff>7402</xdr:rowOff>
    </xdr:from>
    <xdr:to>
      <xdr:col>22</xdr:col>
      <xdr:colOff>573600</xdr:colOff>
      <xdr:row>52</xdr:row>
      <xdr:rowOff>115990</xdr:rowOff>
    </xdr:to>
    <xdr:pic>
      <xdr:nvPicPr>
        <xdr:cNvPr id="5" name="Picture 4" descr="Male student thumb down">
          <a:extLst>
            <a:ext uri="{FF2B5EF4-FFF2-40B4-BE49-F238E27FC236}">
              <a16:creationId xmlns:a16="http://schemas.microsoft.com/office/drawing/2014/main" id="{D7FC885F-6D1A-4B29-B1D8-9622762F852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333647" y="7246402"/>
          <a:ext cx="1253159" cy="278679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9</xdr:col>
      <xdr:colOff>260792</xdr:colOff>
      <xdr:row>39</xdr:row>
      <xdr:rowOff>135488</xdr:rowOff>
    </xdr:from>
    <xdr:to>
      <xdr:col>13</xdr:col>
      <xdr:colOff>740963</xdr:colOff>
      <xdr:row>53</xdr:row>
      <xdr:rowOff>21188</xdr:rowOff>
    </xdr:to>
    <xdr:graphicFrame macro="">
      <xdr:nvGraphicFramePr>
        <xdr:cNvPr id="2" name="Chart 1">
          <a:extLst>
            <a:ext uri="{FF2B5EF4-FFF2-40B4-BE49-F238E27FC236}">
              <a16:creationId xmlns:a16="http://schemas.microsoft.com/office/drawing/2014/main" id="{7369B9E6-1B24-4E26-93F1-5BB79235BA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195131</xdr:colOff>
      <xdr:row>1</xdr:row>
      <xdr:rowOff>40821</xdr:rowOff>
    </xdr:from>
    <xdr:ext cx="6524625" cy="1107440"/>
    <xdr:pic>
      <xdr:nvPicPr>
        <xdr:cNvPr id="2" name="Picture 1" descr="A screenshot of a cell phone&#10;&#10;Description automatically generated">
          <a:extLst>
            <a:ext uri="{FF2B5EF4-FFF2-40B4-BE49-F238E27FC236}">
              <a16:creationId xmlns:a16="http://schemas.microsoft.com/office/drawing/2014/main" id="{7312C3BC-ABA7-4456-97AD-9C3F824E23E2}"/>
            </a:ext>
          </a:extLst>
        </xdr:cNvPr>
        <xdr:cNvPicPr>
          <a:picLocks noChangeAspect="1"/>
        </xdr:cNvPicPr>
      </xdr:nvPicPr>
      <xdr:blipFill>
        <a:blip xmlns:r="http://schemas.openxmlformats.org/officeDocument/2006/relationships" r:embed="rId1"/>
        <a:stretch>
          <a:fillRect/>
        </a:stretch>
      </xdr:blipFill>
      <xdr:spPr>
        <a:xfrm>
          <a:off x="453667" y="231321"/>
          <a:ext cx="6524625" cy="110744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16565</xdr:colOff>
      <xdr:row>1</xdr:row>
      <xdr:rowOff>57978</xdr:rowOff>
    </xdr:from>
    <xdr:to>
      <xdr:col>11</xdr:col>
      <xdr:colOff>578540</xdr:colOff>
      <xdr:row>9</xdr:row>
      <xdr:rowOff>77028</xdr:rowOff>
    </xdr:to>
    <xdr:pic>
      <xdr:nvPicPr>
        <xdr:cNvPr id="2" name="Picture 1" descr="A screenshot of a cell phone&#10;&#10;Description automatically generated">
          <a:extLst>
            <a:ext uri="{FF2B5EF4-FFF2-40B4-BE49-F238E27FC236}">
              <a16:creationId xmlns:a16="http://schemas.microsoft.com/office/drawing/2014/main" id="{40BA4CFF-843F-60AC-84BB-9C798C2461C1}"/>
            </a:ext>
          </a:extLst>
        </xdr:cNvPr>
        <xdr:cNvPicPr>
          <a:picLocks noChangeAspect="1"/>
        </xdr:cNvPicPr>
      </xdr:nvPicPr>
      <xdr:blipFill>
        <a:blip xmlns:r="http://schemas.openxmlformats.org/officeDocument/2006/relationships" r:embed="rId1"/>
        <a:stretch>
          <a:fillRect/>
        </a:stretch>
      </xdr:blipFill>
      <xdr:spPr>
        <a:xfrm>
          <a:off x="629478" y="248478"/>
          <a:ext cx="6691105" cy="15430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314325</xdr:colOff>
      <xdr:row>9</xdr:row>
      <xdr:rowOff>19050</xdr:rowOff>
    </xdr:to>
    <xdr:pic>
      <xdr:nvPicPr>
        <xdr:cNvPr id="2" name="Picture 1" descr="A screenshot of a cell phone&#10;&#10;Description automatically generated">
          <a:extLst>
            <a:ext uri="{FF2B5EF4-FFF2-40B4-BE49-F238E27FC236}">
              <a16:creationId xmlns:a16="http://schemas.microsoft.com/office/drawing/2014/main" id="{99DA5BB1-1CDE-BBA6-EB8E-4A2A19F41527}"/>
            </a:ext>
          </a:extLst>
        </xdr:cNvPr>
        <xdr:cNvPicPr>
          <a:picLocks noChangeAspect="1"/>
        </xdr:cNvPicPr>
      </xdr:nvPicPr>
      <xdr:blipFill>
        <a:blip xmlns:r="http://schemas.openxmlformats.org/officeDocument/2006/relationships" r:embed="rId1"/>
        <a:stretch>
          <a:fillRect/>
        </a:stretch>
      </xdr:blipFill>
      <xdr:spPr>
        <a:xfrm>
          <a:off x="609600" y="190500"/>
          <a:ext cx="6657975" cy="1543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14</xdr:row>
      <xdr:rowOff>59871</xdr:rowOff>
    </xdr:to>
    <xdr:sp macro="" textlink="">
      <xdr:nvSpPr>
        <xdr:cNvPr id="2" name="Rectangle 1">
          <a:extLst>
            <a:ext uri="{FF2B5EF4-FFF2-40B4-BE49-F238E27FC236}">
              <a16:creationId xmlns:a16="http://schemas.microsoft.com/office/drawing/2014/main" id="{302D10DF-7AED-45FC-87BD-31CD914980ED}"/>
            </a:ext>
          </a:extLst>
        </xdr:cNvPr>
        <xdr:cNvSpPr/>
      </xdr:nvSpPr>
      <xdr:spPr>
        <a:xfrm>
          <a:off x="614613" y="200526"/>
          <a:ext cx="6400800" cy="3516945"/>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11</xdr:col>
      <xdr:colOff>2082691</xdr:colOff>
      <xdr:row>2</xdr:row>
      <xdr:rowOff>286553</xdr:rowOff>
    </xdr:from>
    <xdr:to>
      <xdr:col>11</xdr:col>
      <xdr:colOff>3771658</xdr:colOff>
      <xdr:row>7</xdr:row>
      <xdr:rowOff>324013</xdr:rowOff>
    </xdr:to>
    <xdr:pic>
      <xdr:nvPicPr>
        <xdr:cNvPr id="3" name="Picture 2">
          <a:extLst>
            <a:ext uri="{FF2B5EF4-FFF2-40B4-BE49-F238E27FC236}">
              <a16:creationId xmlns:a16="http://schemas.microsoft.com/office/drawing/2014/main" id="{F25C16EB-B947-4B13-B894-A2A1655330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02691" y="600878"/>
          <a:ext cx="1688967" cy="1561460"/>
        </a:xfrm>
        <a:prstGeom prst="rect">
          <a:avLst/>
        </a:prstGeom>
      </xdr:spPr>
    </xdr:pic>
    <xdr:clientData/>
  </xdr:two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C2B4FA42-4AB5-491A-8753-2ACB9C86EAD2}"/>
            </a:ext>
          </a:extLst>
        </xdr:cNvPr>
        <xdr:cNvCxnSpPr/>
      </xdr:nvCxnSpPr>
      <xdr:spPr>
        <a:xfrm flipV="1">
          <a:off x="7734300" y="33541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236483</xdr:colOff>
      <xdr:row>1</xdr:row>
      <xdr:rowOff>45982</xdr:rowOff>
    </xdr:from>
    <xdr:to>
      <xdr:col>9</xdr:col>
      <xdr:colOff>926225</xdr:colOff>
      <xdr:row>3</xdr:row>
      <xdr:rowOff>1838</xdr:rowOff>
    </xdr:to>
    <xdr:pic>
      <xdr:nvPicPr>
        <xdr:cNvPr id="5" name="Picture 4">
          <a:extLst>
            <a:ext uri="{FF2B5EF4-FFF2-40B4-BE49-F238E27FC236}">
              <a16:creationId xmlns:a16="http://schemas.microsoft.com/office/drawing/2014/main" id="{CC95CDF4-65D4-4FD1-976D-F7B31BAEC74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977" t="12330" r="52830" b="10404"/>
        <a:stretch/>
      </xdr:blipFill>
      <xdr:spPr>
        <a:xfrm>
          <a:off x="6303908" y="236482"/>
          <a:ext cx="689742" cy="670231"/>
        </a:xfrm>
        <a:prstGeom prst="rect">
          <a:avLst/>
        </a:prstGeom>
      </xdr:spPr>
    </xdr:pic>
    <xdr:clientData/>
  </xdr:twoCellAnchor>
  <xdr:twoCellAnchor editAs="oneCell">
    <xdr:from>
      <xdr:col>11</xdr:col>
      <xdr:colOff>1181148</xdr:colOff>
      <xdr:row>2</xdr:row>
      <xdr:rowOff>91964</xdr:rowOff>
    </xdr:from>
    <xdr:to>
      <xdr:col>11</xdr:col>
      <xdr:colOff>3993930</xdr:colOff>
      <xdr:row>8</xdr:row>
      <xdr:rowOff>190368</xdr:rowOff>
    </xdr:to>
    <xdr:pic>
      <xdr:nvPicPr>
        <xdr:cNvPr id="6" name="Picture 5">
          <a:extLst>
            <a:ext uri="{FF2B5EF4-FFF2-40B4-BE49-F238E27FC236}">
              <a16:creationId xmlns:a16="http://schemas.microsoft.com/office/drawing/2014/main" id="{75C602E1-4918-4817-82AE-F2682175E90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14286" y="407274"/>
          <a:ext cx="2812782" cy="1983697"/>
        </a:xfrm>
        <a:prstGeom prst="rect">
          <a:avLst/>
        </a:prstGeom>
      </xdr:spPr>
    </xdr:pic>
    <xdr:clientData/>
  </xdr:twoCellAnchor>
  <xdr:oneCellAnchor>
    <xdr:from>
      <xdr:col>19</xdr:col>
      <xdr:colOff>45983</xdr:colOff>
      <xdr:row>30</xdr:row>
      <xdr:rowOff>1118224</xdr:rowOff>
    </xdr:from>
    <xdr:ext cx="689742" cy="663427"/>
    <xdr:pic>
      <xdr:nvPicPr>
        <xdr:cNvPr id="7" name="Picture 6">
          <a:extLst>
            <a:ext uri="{FF2B5EF4-FFF2-40B4-BE49-F238E27FC236}">
              <a16:creationId xmlns:a16="http://schemas.microsoft.com/office/drawing/2014/main" id="{8760F6B0-F98A-4A0A-B7D7-458FB22E39B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977" t="12330" r="52830" b="10404"/>
        <a:stretch/>
      </xdr:blipFill>
      <xdr:spPr>
        <a:xfrm>
          <a:off x="14926754" y="7894581"/>
          <a:ext cx="689742" cy="663427"/>
        </a:xfrm>
        <a:prstGeom prst="rect">
          <a:avLst/>
        </a:prstGeom>
      </xdr:spPr>
    </xdr:pic>
    <xdr:clientData/>
  </xdr:oneCellAnchor>
  <xdr:oneCellAnchor>
    <xdr:from>
      <xdr:col>13</xdr:col>
      <xdr:colOff>241925</xdr:colOff>
      <xdr:row>30</xdr:row>
      <xdr:rowOff>1118224</xdr:rowOff>
    </xdr:from>
    <xdr:ext cx="689742" cy="663427"/>
    <xdr:pic>
      <xdr:nvPicPr>
        <xdr:cNvPr id="8" name="Picture 7">
          <a:extLst>
            <a:ext uri="{FF2B5EF4-FFF2-40B4-BE49-F238E27FC236}">
              <a16:creationId xmlns:a16="http://schemas.microsoft.com/office/drawing/2014/main" id="{6C949017-B55C-4C06-A7A1-882F84087A1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977" t="12330" r="52830" b="10404"/>
        <a:stretch/>
      </xdr:blipFill>
      <xdr:spPr>
        <a:xfrm>
          <a:off x="13065296" y="7894581"/>
          <a:ext cx="689742" cy="663427"/>
        </a:xfrm>
        <a:prstGeom prst="rect">
          <a:avLst/>
        </a:prstGeom>
      </xdr:spPr>
    </xdr:pic>
    <xdr:clientData/>
  </xdr:oneCellAnchor>
  <xdr:twoCellAnchor editAs="oneCell">
    <xdr:from>
      <xdr:col>10</xdr:col>
      <xdr:colOff>353786</xdr:colOff>
      <xdr:row>10</xdr:row>
      <xdr:rowOff>43543</xdr:rowOff>
    </xdr:from>
    <xdr:to>
      <xdr:col>11</xdr:col>
      <xdr:colOff>779040</xdr:colOff>
      <xdr:row>16</xdr:row>
      <xdr:rowOff>104920</xdr:rowOff>
    </xdr:to>
    <xdr:pic>
      <xdr:nvPicPr>
        <xdr:cNvPr id="9" name="Picture 8">
          <a:extLst>
            <a:ext uri="{FF2B5EF4-FFF2-40B4-BE49-F238E27FC236}">
              <a16:creationId xmlns:a16="http://schemas.microsoft.com/office/drawing/2014/main" id="{A6FC0645-101E-409D-889C-86E2E2CFBB5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64186" y="2634343"/>
          <a:ext cx="1034854" cy="13948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14</xdr:row>
      <xdr:rowOff>59871</xdr:rowOff>
    </xdr:to>
    <xdr:sp macro="" textlink="">
      <xdr:nvSpPr>
        <xdr:cNvPr id="2" name="Rectangle 1">
          <a:extLst>
            <a:ext uri="{FF2B5EF4-FFF2-40B4-BE49-F238E27FC236}">
              <a16:creationId xmlns:a16="http://schemas.microsoft.com/office/drawing/2014/main" id="{C658D373-15BF-4DBF-928C-211204A63147}"/>
            </a:ext>
          </a:extLst>
        </xdr:cNvPr>
        <xdr:cNvSpPr/>
      </xdr:nvSpPr>
      <xdr:spPr>
        <a:xfrm>
          <a:off x="614613" y="200526"/>
          <a:ext cx="6400800" cy="3516945"/>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11</xdr:col>
      <xdr:colOff>2082691</xdr:colOff>
      <xdr:row>2</xdr:row>
      <xdr:rowOff>286553</xdr:rowOff>
    </xdr:from>
    <xdr:to>
      <xdr:col>11</xdr:col>
      <xdr:colOff>3771658</xdr:colOff>
      <xdr:row>7</xdr:row>
      <xdr:rowOff>324013</xdr:rowOff>
    </xdr:to>
    <xdr:pic>
      <xdr:nvPicPr>
        <xdr:cNvPr id="3" name="Picture 2">
          <a:extLst>
            <a:ext uri="{FF2B5EF4-FFF2-40B4-BE49-F238E27FC236}">
              <a16:creationId xmlns:a16="http://schemas.microsoft.com/office/drawing/2014/main" id="{0FB4C41E-BC3B-4708-8EDA-01096E90B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02691" y="600878"/>
          <a:ext cx="1688967" cy="1561460"/>
        </a:xfrm>
        <a:prstGeom prst="rect">
          <a:avLst/>
        </a:prstGeom>
      </xdr:spPr>
    </xdr:pic>
    <xdr:clientData/>
  </xdr:two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60D2AC2F-4426-4496-9AD1-3D27C65FB6BA}"/>
            </a:ext>
          </a:extLst>
        </xdr:cNvPr>
        <xdr:cNvCxnSpPr/>
      </xdr:nvCxnSpPr>
      <xdr:spPr>
        <a:xfrm flipV="1">
          <a:off x="7734300" y="33541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236483</xdr:colOff>
      <xdr:row>1</xdr:row>
      <xdr:rowOff>45982</xdr:rowOff>
    </xdr:from>
    <xdr:to>
      <xdr:col>9</xdr:col>
      <xdr:colOff>926225</xdr:colOff>
      <xdr:row>3</xdr:row>
      <xdr:rowOff>1838</xdr:rowOff>
    </xdr:to>
    <xdr:pic>
      <xdr:nvPicPr>
        <xdr:cNvPr id="5" name="Picture 4">
          <a:extLst>
            <a:ext uri="{FF2B5EF4-FFF2-40B4-BE49-F238E27FC236}">
              <a16:creationId xmlns:a16="http://schemas.microsoft.com/office/drawing/2014/main" id="{1F49BF20-5D47-409D-9DD1-EF123A7717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977" t="12330" r="52830" b="10404"/>
        <a:stretch/>
      </xdr:blipFill>
      <xdr:spPr>
        <a:xfrm>
          <a:off x="6290811" y="236482"/>
          <a:ext cx="689742" cy="670231"/>
        </a:xfrm>
        <a:prstGeom prst="rect">
          <a:avLst/>
        </a:prstGeom>
      </xdr:spPr>
    </xdr:pic>
    <xdr:clientData/>
  </xdr:twoCellAnchor>
  <xdr:twoCellAnchor editAs="oneCell">
    <xdr:from>
      <xdr:col>11</xdr:col>
      <xdr:colOff>1181148</xdr:colOff>
      <xdr:row>2</xdr:row>
      <xdr:rowOff>91964</xdr:rowOff>
    </xdr:from>
    <xdr:to>
      <xdr:col>11</xdr:col>
      <xdr:colOff>3993930</xdr:colOff>
      <xdr:row>8</xdr:row>
      <xdr:rowOff>190368</xdr:rowOff>
    </xdr:to>
    <xdr:pic>
      <xdr:nvPicPr>
        <xdr:cNvPr id="6" name="Picture 5">
          <a:extLst>
            <a:ext uri="{FF2B5EF4-FFF2-40B4-BE49-F238E27FC236}">
              <a16:creationId xmlns:a16="http://schemas.microsoft.com/office/drawing/2014/main" id="{9B30AE7D-C7FB-48FE-88B7-029778D0ED9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01148" y="406289"/>
          <a:ext cx="2812782" cy="1984354"/>
        </a:xfrm>
        <a:prstGeom prst="rect">
          <a:avLst/>
        </a:prstGeom>
      </xdr:spPr>
    </xdr:pic>
    <xdr:clientData/>
  </xdr:twoCellAnchor>
  <xdr:oneCellAnchor>
    <xdr:from>
      <xdr:col>19</xdr:col>
      <xdr:colOff>45983</xdr:colOff>
      <xdr:row>30</xdr:row>
      <xdr:rowOff>1118224</xdr:rowOff>
    </xdr:from>
    <xdr:ext cx="689742" cy="663427"/>
    <xdr:pic>
      <xdr:nvPicPr>
        <xdr:cNvPr id="7" name="Picture 6">
          <a:extLst>
            <a:ext uri="{FF2B5EF4-FFF2-40B4-BE49-F238E27FC236}">
              <a16:creationId xmlns:a16="http://schemas.microsoft.com/office/drawing/2014/main" id="{42BA5D9E-2FFA-4CDD-846A-84AB9539C4D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977" t="12330" r="52830" b="10404"/>
        <a:stretch/>
      </xdr:blipFill>
      <xdr:spPr>
        <a:xfrm>
          <a:off x="14924033" y="8061949"/>
          <a:ext cx="689742" cy="663427"/>
        </a:xfrm>
        <a:prstGeom prst="rect">
          <a:avLst/>
        </a:prstGeom>
      </xdr:spPr>
    </xdr:pic>
    <xdr:clientData/>
  </xdr:oneCellAnchor>
  <xdr:oneCellAnchor>
    <xdr:from>
      <xdr:col>13</xdr:col>
      <xdr:colOff>241925</xdr:colOff>
      <xdr:row>30</xdr:row>
      <xdr:rowOff>1118224</xdr:rowOff>
    </xdr:from>
    <xdr:ext cx="689742" cy="663427"/>
    <xdr:pic>
      <xdr:nvPicPr>
        <xdr:cNvPr id="8" name="Picture 7">
          <a:extLst>
            <a:ext uri="{FF2B5EF4-FFF2-40B4-BE49-F238E27FC236}">
              <a16:creationId xmlns:a16="http://schemas.microsoft.com/office/drawing/2014/main" id="{F2294625-80B3-4880-8470-3F933C0EC3F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977" t="12330" r="52830" b="10404"/>
        <a:stretch/>
      </xdr:blipFill>
      <xdr:spPr>
        <a:xfrm>
          <a:off x="13062575" y="8061949"/>
          <a:ext cx="689742" cy="663427"/>
        </a:xfrm>
        <a:prstGeom prst="rect">
          <a:avLst/>
        </a:prstGeom>
      </xdr:spPr>
    </xdr:pic>
    <xdr:clientData/>
  </xdr:oneCellAnchor>
  <xdr:twoCellAnchor editAs="oneCell">
    <xdr:from>
      <xdr:col>1</xdr:col>
      <xdr:colOff>103754</xdr:colOff>
      <xdr:row>6</xdr:row>
      <xdr:rowOff>359058</xdr:rowOff>
    </xdr:from>
    <xdr:to>
      <xdr:col>3</xdr:col>
      <xdr:colOff>100383</xdr:colOff>
      <xdr:row>10</xdr:row>
      <xdr:rowOff>646654</xdr:rowOff>
    </xdr:to>
    <xdr:pic>
      <xdr:nvPicPr>
        <xdr:cNvPr id="9" name="Picture 8">
          <a:extLst>
            <a:ext uri="{FF2B5EF4-FFF2-40B4-BE49-F238E27FC236}">
              <a16:creationId xmlns:a16="http://schemas.microsoft.com/office/drawing/2014/main" id="{03F9420F-8819-4EA1-A15F-00E2C29B36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0973" y="1835433"/>
          <a:ext cx="1032473" cy="13948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91107</xdr:colOff>
      <xdr:row>2</xdr:row>
      <xdr:rowOff>34096</xdr:rowOff>
    </xdr:from>
    <xdr:to>
      <xdr:col>3</xdr:col>
      <xdr:colOff>132520</xdr:colOff>
      <xdr:row>2</xdr:row>
      <xdr:rowOff>216313</xdr:rowOff>
    </xdr:to>
    <xdr:cxnSp macro="">
      <xdr:nvCxnSpPr>
        <xdr:cNvPr id="2" name="Straight Arrow Connector 1">
          <a:extLst>
            <a:ext uri="{FF2B5EF4-FFF2-40B4-BE49-F238E27FC236}">
              <a16:creationId xmlns:a16="http://schemas.microsoft.com/office/drawing/2014/main" id="{58F8E86F-337F-4449-92FB-89F337C1B9DC}"/>
            </a:ext>
          </a:extLst>
        </xdr:cNvPr>
        <xdr:cNvCxnSpPr/>
      </xdr:nvCxnSpPr>
      <xdr:spPr>
        <a:xfrm flipH="1">
          <a:off x="4348782" y="415096"/>
          <a:ext cx="41413" cy="18221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214880</xdr:colOff>
      <xdr:row>5</xdr:row>
      <xdr:rowOff>27878</xdr:rowOff>
    </xdr:from>
    <xdr:to>
      <xdr:col>3</xdr:col>
      <xdr:colOff>250903</xdr:colOff>
      <xdr:row>5</xdr:row>
      <xdr:rowOff>174891</xdr:rowOff>
    </xdr:to>
    <xdr:cxnSp macro="">
      <xdr:nvCxnSpPr>
        <xdr:cNvPr id="3" name="Straight Arrow Connector 2">
          <a:extLst>
            <a:ext uri="{FF2B5EF4-FFF2-40B4-BE49-F238E27FC236}">
              <a16:creationId xmlns:a16="http://schemas.microsoft.com/office/drawing/2014/main" id="{2F2E572F-A8E1-4469-92BA-F0A7EEA3C174}"/>
            </a:ext>
          </a:extLst>
        </xdr:cNvPr>
        <xdr:cNvCxnSpPr/>
      </xdr:nvCxnSpPr>
      <xdr:spPr>
        <a:xfrm flipH="1">
          <a:off x="4472555" y="1942403"/>
          <a:ext cx="36023" cy="147013"/>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395760</xdr:colOff>
      <xdr:row>7</xdr:row>
      <xdr:rowOff>31843</xdr:rowOff>
    </xdr:from>
    <xdr:to>
      <xdr:col>3</xdr:col>
      <xdr:colOff>437173</xdr:colOff>
      <xdr:row>7</xdr:row>
      <xdr:rowOff>214060</xdr:rowOff>
    </xdr:to>
    <xdr:cxnSp macro="">
      <xdr:nvCxnSpPr>
        <xdr:cNvPr id="4" name="Straight Arrow Connector 3">
          <a:extLst>
            <a:ext uri="{FF2B5EF4-FFF2-40B4-BE49-F238E27FC236}">
              <a16:creationId xmlns:a16="http://schemas.microsoft.com/office/drawing/2014/main" id="{B4F602B5-4EA6-4D7C-9504-A1FADEAF567D}"/>
            </a:ext>
          </a:extLst>
        </xdr:cNvPr>
        <xdr:cNvCxnSpPr/>
      </xdr:nvCxnSpPr>
      <xdr:spPr>
        <a:xfrm flipH="1">
          <a:off x="4653435" y="3346543"/>
          <a:ext cx="41413" cy="18221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799136</xdr:colOff>
      <xdr:row>6</xdr:row>
      <xdr:rowOff>426797</xdr:rowOff>
    </xdr:from>
    <xdr:to>
      <xdr:col>3</xdr:col>
      <xdr:colOff>840549</xdr:colOff>
      <xdr:row>6</xdr:row>
      <xdr:rowOff>609014</xdr:rowOff>
    </xdr:to>
    <xdr:cxnSp macro="">
      <xdr:nvCxnSpPr>
        <xdr:cNvPr id="5" name="Straight Arrow Connector 4">
          <a:extLst>
            <a:ext uri="{FF2B5EF4-FFF2-40B4-BE49-F238E27FC236}">
              <a16:creationId xmlns:a16="http://schemas.microsoft.com/office/drawing/2014/main" id="{06BE1F6B-3DD9-449F-B563-4EA2A6F02AD1}"/>
            </a:ext>
          </a:extLst>
        </xdr:cNvPr>
        <xdr:cNvCxnSpPr/>
      </xdr:nvCxnSpPr>
      <xdr:spPr>
        <a:xfrm flipH="1">
          <a:off x="5056811" y="2960447"/>
          <a:ext cx="41413" cy="18221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205444</xdr:colOff>
      <xdr:row>27</xdr:row>
      <xdr:rowOff>63685</xdr:rowOff>
    </xdr:from>
    <xdr:to>
      <xdr:col>3</xdr:col>
      <xdr:colOff>246857</xdr:colOff>
      <xdr:row>27</xdr:row>
      <xdr:rowOff>245902</xdr:rowOff>
    </xdr:to>
    <xdr:cxnSp macro="">
      <xdr:nvCxnSpPr>
        <xdr:cNvPr id="6" name="Straight Arrow Connector 5">
          <a:extLst>
            <a:ext uri="{FF2B5EF4-FFF2-40B4-BE49-F238E27FC236}">
              <a16:creationId xmlns:a16="http://schemas.microsoft.com/office/drawing/2014/main" id="{41247A94-C7A1-452D-87A6-95BCA616E1D3}"/>
            </a:ext>
          </a:extLst>
        </xdr:cNvPr>
        <xdr:cNvCxnSpPr/>
      </xdr:nvCxnSpPr>
      <xdr:spPr>
        <a:xfrm flipH="1">
          <a:off x="4463119" y="15046510"/>
          <a:ext cx="41413" cy="18221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500593</xdr:colOff>
      <xdr:row>27</xdr:row>
      <xdr:rowOff>73957</xdr:rowOff>
    </xdr:from>
    <xdr:to>
      <xdr:col>3</xdr:col>
      <xdr:colOff>542006</xdr:colOff>
      <xdr:row>27</xdr:row>
      <xdr:rowOff>256174</xdr:rowOff>
    </xdr:to>
    <xdr:cxnSp macro="">
      <xdr:nvCxnSpPr>
        <xdr:cNvPr id="7" name="Straight Arrow Connector 6">
          <a:extLst>
            <a:ext uri="{FF2B5EF4-FFF2-40B4-BE49-F238E27FC236}">
              <a16:creationId xmlns:a16="http://schemas.microsoft.com/office/drawing/2014/main" id="{42FADF26-50BB-4764-B4DF-46AC12FC9A2B}"/>
            </a:ext>
          </a:extLst>
        </xdr:cNvPr>
        <xdr:cNvCxnSpPr/>
      </xdr:nvCxnSpPr>
      <xdr:spPr>
        <a:xfrm flipH="1">
          <a:off x="4758268" y="15056782"/>
          <a:ext cx="41413" cy="18221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242979</xdr:colOff>
      <xdr:row>8</xdr:row>
      <xdr:rowOff>173413</xdr:rowOff>
    </xdr:from>
    <xdr:to>
      <xdr:col>3</xdr:col>
      <xdr:colOff>284392</xdr:colOff>
      <xdr:row>8</xdr:row>
      <xdr:rowOff>355630</xdr:rowOff>
    </xdr:to>
    <xdr:cxnSp macro="">
      <xdr:nvCxnSpPr>
        <xdr:cNvPr id="8" name="Straight Arrow Connector 7">
          <a:extLst>
            <a:ext uri="{FF2B5EF4-FFF2-40B4-BE49-F238E27FC236}">
              <a16:creationId xmlns:a16="http://schemas.microsoft.com/office/drawing/2014/main" id="{8BEB4ECE-4750-4032-92D9-A68094EDAB4B}"/>
            </a:ext>
          </a:extLst>
        </xdr:cNvPr>
        <xdr:cNvCxnSpPr/>
      </xdr:nvCxnSpPr>
      <xdr:spPr>
        <a:xfrm flipH="1">
          <a:off x="4500654" y="3869113"/>
          <a:ext cx="41413" cy="18221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526677</xdr:colOff>
      <xdr:row>9</xdr:row>
      <xdr:rowOff>527841</xdr:rowOff>
    </xdr:from>
    <xdr:to>
      <xdr:col>3</xdr:col>
      <xdr:colOff>568090</xdr:colOff>
      <xdr:row>9</xdr:row>
      <xdr:rowOff>710058</xdr:rowOff>
    </xdr:to>
    <xdr:cxnSp macro="">
      <xdr:nvCxnSpPr>
        <xdr:cNvPr id="9" name="Straight Arrow Connector 8">
          <a:extLst>
            <a:ext uri="{FF2B5EF4-FFF2-40B4-BE49-F238E27FC236}">
              <a16:creationId xmlns:a16="http://schemas.microsoft.com/office/drawing/2014/main" id="{39ECB0BC-A52F-4F31-9E09-B546C65655B5}"/>
            </a:ext>
          </a:extLst>
        </xdr:cNvPr>
        <xdr:cNvCxnSpPr/>
      </xdr:nvCxnSpPr>
      <xdr:spPr>
        <a:xfrm flipH="1">
          <a:off x="4784352" y="4804566"/>
          <a:ext cx="41413" cy="18221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1224616</xdr:colOff>
      <xdr:row>9</xdr:row>
      <xdr:rowOff>538113</xdr:rowOff>
    </xdr:from>
    <xdr:to>
      <xdr:col>3</xdr:col>
      <xdr:colOff>1266029</xdr:colOff>
      <xdr:row>9</xdr:row>
      <xdr:rowOff>720330</xdr:rowOff>
    </xdr:to>
    <xdr:cxnSp macro="">
      <xdr:nvCxnSpPr>
        <xdr:cNvPr id="10" name="Straight Arrow Connector 9">
          <a:extLst>
            <a:ext uri="{FF2B5EF4-FFF2-40B4-BE49-F238E27FC236}">
              <a16:creationId xmlns:a16="http://schemas.microsoft.com/office/drawing/2014/main" id="{4C721273-0715-4903-9BD2-45D914D1E005}"/>
            </a:ext>
          </a:extLst>
        </xdr:cNvPr>
        <xdr:cNvCxnSpPr/>
      </xdr:nvCxnSpPr>
      <xdr:spPr>
        <a:xfrm flipH="1">
          <a:off x="5482291" y="4814838"/>
          <a:ext cx="41413" cy="18221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1928438</xdr:colOff>
      <xdr:row>9</xdr:row>
      <xdr:rowOff>548385</xdr:rowOff>
    </xdr:from>
    <xdr:to>
      <xdr:col>3</xdr:col>
      <xdr:colOff>1969851</xdr:colOff>
      <xdr:row>9</xdr:row>
      <xdr:rowOff>730602</xdr:rowOff>
    </xdr:to>
    <xdr:cxnSp macro="">
      <xdr:nvCxnSpPr>
        <xdr:cNvPr id="11" name="Straight Arrow Connector 10">
          <a:extLst>
            <a:ext uri="{FF2B5EF4-FFF2-40B4-BE49-F238E27FC236}">
              <a16:creationId xmlns:a16="http://schemas.microsoft.com/office/drawing/2014/main" id="{A41FC5EF-DB1B-494B-8C07-5665C178AAE4}"/>
            </a:ext>
          </a:extLst>
        </xdr:cNvPr>
        <xdr:cNvCxnSpPr/>
      </xdr:nvCxnSpPr>
      <xdr:spPr>
        <a:xfrm flipH="1">
          <a:off x="6186113" y="4825110"/>
          <a:ext cx="41413" cy="18221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577595</xdr:colOff>
      <xdr:row>10</xdr:row>
      <xdr:rowOff>212914</xdr:rowOff>
    </xdr:from>
    <xdr:to>
      <xdr:col>3</xdr:col>
      <xdr:colOff>619008</xdr:colOff>
      <xdr:row>10</xdr:row>
      <xdr:rowOff>395131</xdr:rowOff>
    </xdr:to>
    <xdr:cxnSp macro="">
      <xdr:nvCxnSpPr>
        <xdr:cNvPr id="12" name="Straight Arrow Connector 11">
          <a:extLst>
            <a:ext uri="{FF2B5EF4-FFF2-40B4-BE49-F238E27FC236}">
              <a16:creationId xmlns:a16="http://schemas.microsoft.com/office/drawing/2014/main" id="{3E84B296-B469-4D59-BFA9-918C3C9015C6}"/>
            </a:ext>
          </a:extLst>
        </xdr:cNvPr>
        <xdr:cNvCxnSpPr/>
      </xdr:nvCxnSpPr>
      <xdr:spPr>
        <a:xfrm flipH="1">
          <a:off x="4835270" y="5451664"/>
          <a:ext cx="41413" cy="18221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76666</xdr:colOff>
      <xdr:row>30</xdr:row>
      <xdr:rowOff>388551</xdr:rowOff>
    </xdr:from>
    <xdr:to>
      <xdr:col>3</xdr:col>
      <xdr:colOff>118079</xdr:colOff>
      <xdr:row>30</xdr:row>
      <xdr:rowOff>570768</xdr:rowOff>
    </xdr:to>
    <xdr:cxnSp macro="">
      <xdr:nvCxnSpPr>
        <xdr:cNvPr id="13" name="Straight Arrow Connector 12">
          <a:extLst>
            <a:ext uri="{FF2B5EF4-FFF2-40B4-BE49-F238E27FC236}">
              <a16:creationId xmlns:a16="http://schemas.microsoft.com/office/drawing/2014/main" id="{F7297729-C517-4340-9721-2FAFCC92738A}"/>
            </a:ext>
          </a:extLst>
        </xdr:cNvPr>
        <xdr:cNvCxnSpPr/>
      </xdr:nvCxnSpPr>
      <xdr:spPr>
        <a:xfrm flipH="1">
          <a:off x="4334341" y="16828701"/>
          <a:ext cx="41413" cy="18221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2486367</xdr:colOff>
      <xdr:row>30</xdr:row>
      <xdr:rowOff>390978</xdr:rowOff>
    </xdr:from>
    <xdr:to>
      <xdr:col>3</xdr:col>
      <xdr:colOff>2527780</xdr:colOff>
      <xdr:row>30</xdr:row>
      <xdr:rowOff>573195</xdr:rowOff>
    </xdr:to>
    <xdr:cxnSp macro="">
      <xdr:nvCxnSpPr>
        <xdr:cNvPr id="14" name="Straight Arrow Connector 13">
          <a:extLst>
            <a:ext uri="{FF2B5EF4-FFF2-40B4-BE49-F238E27FC236}">
              <a16:creationId xmlns:a16="http://schemas.microsoft.com/office/drawing/2014/main" id="{EBEB2C41-A324-49CB-8E6D-F184F243C932}"/>
            </a:ext>
          </a:extLst>
        </xdr:cNvPr>
        <xdr:cNvCxnSpPr/>
      </xdr:nvCxnSpPr>
      <xdr:spPr>
        <a:xfrm flipH="1">
          <a:off x="6744042" y="16831128"/>
          <a:ext cx="41413" cy="18221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438430</xdr:colOff>
      <xdr:row>30</xdr:row>
      <xdr:rowOff>419460</xdr:rowOff>
    </xdr:from>
    <xdr:to>
      <xdr:col>3</xdr:col>
      <xdr:colOff>479843</xdr:colOff>
      <xdr:row>30</xdr:row>
      <xdr:rowOff>601677</xdr:rowOff>
    </xdr:to>
    <xdr:cxnSp macro="">
      <xdr:nvCxnSpPr>
        <xdr:cNvPr id="15" name="Straight Arrow Connector 14">
          <a:extLst>
            <a:ext uri="{FF2B5EF4-FFF2-40B4-BE49-F238E27FC236}">
              <a16:creationId xmlns:a16="http://schemas.microsoft.com/office/drawing/2014/main" id="{721D5862-0A6F-40E4-B2B6-CDE1742E34FF}"/>
            </a:ext>
          </a:extLst>
        </xdr:cNvPr>
        <xdr:cNvCxnSpPr/>
      </xdr:nvCxnSpPr>
      <xdr:spPr>
        <a:xfrm flipH="1">
          <a:off x="4696105" y="16859610"/>
          <a:ext cx="41413" cy="18221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1949062</xdr:colOff>
      <xdr:row>30</xdr:row>
      <xdr:rowOff>392464</xdr:rowOff>
    </xdr:from>
    <xdr:to>
      <xdr:col>3</xdr:col>
      <xdr:colOff>1990475</xdr:colOff>
      <xdr:row>30</xdr:row>
      <xdr:rowOff>574681</xdr:rowOff>
    </xdr:to>
    <xdr:cxnSp macro="">
      <xdr:nvCxnSpPr>
        <xdr:cNvPr id="16" name="Straight Arrow Connector 15">
          <a:extLst>
            <a:ext uri="{FF2B5EF4-FFF2-40B4-BE49-F238E27FC236}">
              <a16:creationId xmlns:a16="http://schemas.microsoft.com/office/drawing/2014/main" id="{2B8154CC-A01B-4E08-9AE8-82B273E8E485}"/>
            </a:ext>
          </a:extLst>
        </xdr:cNvPr>
        <xdr:cNvCxnSpPr/>
      </xdr:nvCxnSpPr>
      <xdr:spPr>
        <a:xfrm flipH="1">
          <a:off x="6206737" y="16832614"/>
          <a:ext cx="41413" cy="18221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438153</xdr:colOff>
      <xdr:row>29</xdr:row>
      <xdr:rowOff>202411</xdr:rowOff>
    </xdr:from>
    <xdr:to>
      <xdr:col>3</xdr:col>
      <xdr:colOff>479566</xdr:colOff>
      <xdr:row>29</xdr:row>
      <xdr:rowOff>384628</xdr:rowOff>
    </xdr:to>
    <xdr:cxnSp macro="">
      <xdr:nvCxnSpPr>
        <xdr:cNvPr id="17" name="Straight Arrow Connector 16">
          <a:extLst>
            <a:ext uri="{FF2B5EF4-FFF2-40B4-BE49-F238E27FC236}">
              <a16:creationId xmlns:a16="http://schemas.microsoft.com/office/drawing/2014/main" id="{874BD8A6-676B-448F-9464-FD2BF3F27F0F}"/>
            </a:ext>
          </a:extLst>
        </xdr:cNvPr>
        <xdr:cNvCxnSpPr/>
      </xdr:nvCxnSpPr>
      <xdr:spPr>
        <a:xfrm flipH="1">
          <a:off x="4695828" y="16042486"/>
          <a:ext cx="41413" cy="18221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1675085</xdr:colOff>
      <xdr:row>24</xdr:row>
      <xdr:rowOff>564728</xdr:rowOff>
    </xdr:from>
    <xdr:to>
      <xdr:col>3</xdr:col>
      <xdr:colOff>1716498</xdr:colOff>
      <xdr:row>24</xdr:row>
      <xdr:rowOff>746945</xdr:rowOff>
    </xdr:to>
    <xdr:cxnSp macro="">
      <xdr:nvCxnSpPr>
        <xdr:cNvPr id="18" name="Straight Arrow Connector 17">
          <a:extLst>
            <a:ext uri="{FF2B5EF4-FFF2-40B4-BE49-F238E27FC236}">
              <a16:creationId xmlns:a16="http://schemas.microsoft.com/office/drawing/2014/main" id="{D12ED027-E26D-45B0-A491-E941046A344B}"/>
            </a:ext>
          </a:extLst>
        </xdr:cNvPr>
        <xdr:cNvCxnSpPr/>
      </xdr:nvCxnSpPr>
      <xdr:spPr>
        <a:xfrm flipH="1">
          <a:off x="5932760" y="12089978"/>
          <a:ext cx="41413" cy="18221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757572</xdr:colOff>
      <xdr:row>5</xdr:row>
      <xdr:rowOff>17656</xdr:rowOff>
    </xdr:from>
    <xdr:to>
      <xdr:col>3</xdr:col>
      <xdr:colOff>793595</xdr:colOff>
      <xdr:row>5</xdr:row>
      <xdr:rowOff>164669</xdr:rowOff>
    </xdr:to>
    <xdr:cxnSp macro="">
      <xdr:nvCxnSpPr>
        <xdr:cNvPr id="19" name="Straight Arrow Connector 18">
          <a:extLst>
            <a:ext uri="{FF2B5EF4-FFF2-40B4-BE49-F238E27FC236}">
              <a16:creationId xmlns:a16="http://schemas.microsoft.com/office/drawing/2014/main" id="{B4FB1880-315B-44BD-AC8E-B8B6EFFE97E8}"/>
            </a:ext>
          </a:extLst>
        </xdr:cNvPr>
        <xdr:cNvCxnSpPr/>
      </xdr:nvCxnSpPr>
      <xdr:spPr>
        <a:xfrm flipH="1">
          <a:off x="5015247" y="1932181"/>
          <a:ext cx="36023" cy="147013"/>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1565106</xdr:colOff>
      <xdr:row>5</xdr:row>
      <xdr:rowOff>262983</xdr:rowOff>
    </xdr:from>
    <xdr:to>
      <xdr:col>3</xdr:col>
      <xdr:colOff>1601129</xdr:colOff>
      <xdr:row>5</xdr:row>
      <xdr:rowOff>409996</xdr:rowOff>
    </xdr:to>
    <xdr:cxnSp macro="">
      <xdr:nvCxnSpPr>
        <xdr:cNvPr id="20" name="Straight Arrow Connector 19">
          <a:extLst>
            <a:ext uri="{FF2B5EF4-FFF2-40B4-BE49-F238E27FC236}">
              <a16:creationId xmlns:a16="http://schemas.microsoft.com/office/drawing/2014/main" id="{6512449C-2BF8-49E4-B73F-37A9715DF4A6}"/>
            </a:ext>
          </a:extLst>
        </xdr:cNvPr>
        <xdr:cNvCxnSpPr/>
      </xdr:nvCxnSpPr>
      <xdr:spPr>
        <a:xfrm flipH="1">
          <a:off x="5822781" y="2177508"/>
          <a:ext cx="36023" cy="147013"/>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1244331</xdr:colOff>
      <xdr:row>10</xdr:row>
      <xdr:rowOff>234976</xdr:rowOff>
    </xdr:from>
    <xdr:to>
      <xdr:col>3</xdr:col>
      <xdr:colOff>1285744</xdr:colOff>
      <xdr:row>10</xdr:row>
      <xdr:rowOff>417193</xdr:rowOff>
    </xdr:to>
    <xdr:cxnSp macro="">
      <xdr:nvCxnSpPr>
        <xdr:cNvPr id="21" name="Straight Arrow Connector 20">
          <a:extLst>
            <a:ext uri="{FF2B5EF4-FFF2-40B4-BE49-F238E27FC236}">
              <a16:creationId xmlns:a16="http://schemas.microsoft.com/office/drawing/2014/main" id="{0CE701A8-C52C-4209-BCB9-E2AE5F522E13}"/>
            </a:ext>
          </a:extLst>
        </xdr:cNvPr>
        <xdr:cNvCxnSpPr/>
      </xdr:nvCxnSpPr>
      <xdr:spPr>
        <a:xfrm flipH="1">
          <a:off x="5502006" y="5473726"/>
          <a:ext cx="41413" cy="18221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1904004</xdr:colOff>
      <xdr:row>29</xdr:row>
      <xdr:rowOff>214447</xdr:rowOff>
    </xdr:from>
    <xdr:to>
      <xdr:col>3</xdr:col>
      <xdr:colOff>1945417</xdr:colOff>
      <xdr:row>29</xdr:row>
      <xdr:rowOff>396664</xdr:rowOff>
    </xdr:to>
    <xdr:cxnSp macro="">
      <xdr:nvCxnSpPr>
        <xdr:cNvPr id="22" name="Straight Arrow Connector 21">
          <a:extLst>
            <a:ext uri="{FF2B5EF4-FFF2-40B4-BE49-F238E27FC236}">
              <a16:creationId xmlns:a16="http://schemas.microsoft.com/office/drawing/2014/main" id="{75543ECA-A5BE-48A0-9683-1E31A668AC20}"/>
            </a:ext>
          </a:extLst>
        </xdr:cNvPr>
        <xdr:cNvCxnSpPr/>
      </xdr:nvCxnSpPr>
      <xdr:spPr>
        <a:xfrm flipH="1">
          <a:off x="6161679" y="16054522"/>
          <a:ext cx="41413" cy="18221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1437404</xdr:colOff>
      <xdr:row>27</xdr:row>
      <xdr:rowOff>58269</xdr:rowOff>
    </xdr:from>
    <xdr:to>
      <xdr:col>3</xdr:col>
      <xdr:colOff>1478817</xdr:colOff>
      <xdr:row>27</xdr:row>
      <xdr:rowOff>240486</xdr:rowOff>
    </xdr:to>
    <xdr:cxnSp macro="">
      <xdr:nvCxnSpPr>
        <xdr:cNvPr id="23" name="Straight Arrow Connector 22">
          <a:extLst>
            <a:ext uri="{FF2B5EF4-FFF2-40B4-BE49-F238E27FC236}">
              <a16:creationId xmlns:a16="http://schemas.microsoft.com/office/drawing/2014/main" id="{7FDE84B9-82CE-4FAD-8041-BC24F035F7C5}"/>
            </a:ext>
          </a:extLst>
        </xdr:cNvPr>
        <xdr:cNvCxnSpPr/>
      </xdr:nvCxnSpPr>
      <xdr:spPr>
        <a:xfrm flipH="1">
          <a:off x="5695079" y="15041094"/>
          <a:ext cx="41413" cy="18221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362326</xdr:colOff>
      <xdr:row>28</xdr:row>
      <xdr:rowOff>63685</xdr:rowOff>
    </xdr:from>
    <xdr:to>
      <xdr:col>3</xdr:col>
      <xdr:colOff>403739</xdr:colOff>
      <xdr:row>28</xdr:row>
      <xdr:rowOff>245902</xdr:rowOff>
    </xdr:to>
    <xdr:cxnSp macro="">
      <xdr:nvCxnSpPr>
        <xdr:cNvPr id="24" name="Straight Arrow Connector 23">
          <a:extLst>
            <a:ext uri="{FF2B5EF4-FFF2-40B4-BE49-F238E27FC236}">
              <a16:creationId xmlns:a16="http://schemas.microsoft.com/office/drawing/2014/main" id="{EFA32D2C-B128-4C61-B7EE-BA5A090C90FA}"/>
            </a:ext>
          </a:extLst>
        </xdr:cNvPr>
        <xdr:cNvCxnSpPr/>
      </xdr:nvCxnSpPr>
      <xdr:spPr>
        <a:xfrm flipH="1">
          <a:off x="4620001" y="15475135"/>
          <a:ext cx="41413" cy="18221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1065464</xdr:colOff>
      <xdr:row>28</xdr:row>
      <xdr:rowOff>80681</xdr:rowOff>
    </xdr:from>
    <xdr:to>
      <xdr:col>3</xdr:col>
      <xdr:colOff>1106877</xdr:colOff>
      <xdr:row>28</xdr:row>
      <xdr:rowOff>262898</xdr:rowOff>
    </xdr:to>
    <xdr:cxnSp macro="">
      <xdr:nvCxnSpPr>
        <xdr:cNvPr id="25" name="Straight Arrow Connector 24">
          <a:extLst>
            <a:ext uri="{FF2B5EF4-FFF2-40B4-BE49-F238E27FC236}">
              <a16:creationId xmlns:a16="http://schemas.microsoft.com/office/drawing/2014/main" id="{1D3371D9-32E4-4A02-83E4-3D67D42FEEFB}"/>
            </a:ext>
          </a:extLst>
        </xdr:cNvPr>
        <xdr:cNvCxnSpPr/>
      </xdr:nvCxnSpPr>
      <xdr:spPr>
        <a:xfrm flipH="1">
          <a:off x="5323139" y="15492131"/>
          <a:ext cx="41413" cy="18221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86590</xdr:colOff>
      <xdr:row>0</xdr:row>
      <xdr:rowOff>103909</xdr:rowOff>
    </xdr:from>
    <xdr:to>
      <xdr:col>8</xdr:col>
      <xdr:colOff>403412</xdr:colOff>
      <xdr:row>40</xdr:row>
      <xdr:rowOff>132812</xdr:rowOff>
    </xdr:to>
    <xdr:pic>
      <xdr:nvPicPr>
        <xdr:cNvPr id="2" name="Picture 1">
          <a:extLst>
            <a:ext uri="{FF2B5EF4-FFF2-40B4-BE49-F238E27FC236}">
              <a16:creationId xmlns:a16="http://schemas.microsoft.com/office/drawing/2014/main" id="{430CB9E5-1A2D-4143-9026-A22AF0D27E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590" y="103909"/>
          <a:ext cx="8048881" cy="7648903"/>
        </a:xfrm>
        <a:prstGeom prst="rect">
          <a:avLst/>
        </a:prstGeom>
        <a:ln w="12700">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5</xdr:row>
      <xdr:rowOff>119743</xdr:rowOff>
    </xdr:from>
    <xdr:to>
      <xdr:col>2</xdr:col>
      <xdr:colOff>1758</xdr:colOff>
      <xdr:row>5</xdr:row>
      <xdr:rowOff>689884</xdr:rowOff>
    </xdr:to>
    <xdr:pic>
      <xdr:nvPicPr>
        <xdr:cNvPr id="3" name="Picture 2">
          <a:extLst>
            <a:ext uri="{FF2B5EF4-FFF2-40B4-BE49-F238E27FC236}">
              <a16:creationId xmlns:a16="http://schemas.microsoft.com/office/drawing/2014/main" id="{372046A8-2082-E0B7-B96B-DA1B435E12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965" y="1079570"/>
          <a:ext cx="1355774" cy="570141"/>
        </a:xfrm>
        <a:prstGeom prst="rect">
          <a:avLst/>
        </a:prstGeom>
      </xdr:spPr>
    </xdr:pic>
    <xdr:clientData/>
  </xdr:twoCellAnchor>
  <xdr:twoCellAnchor editAs="oneCell">
    <xdr:from>
      <xdr:col>1</xdr:col>
      <xdr:colOff>19371</xdr:colOff>
      <xdr:row>6</xdr:row>
      <xdr:rowOff>57473</xdr:rowOff>
    </xdr:from>
    <xdr:to>
      <xdr:col>1</xdr:col>
      <xdr:colOff>1376400</xdr:colOff>
      <xdr:row>6</xdr:row>
      <xdr:rowOff>674733</xdr:rowOff>
    </xdr:to>
    <xdr:pic>
      <xdr:nvPicPr>
        <xdr:cNvPr id="5" name="Picture 4">
          <a:extLst>
            <a:ext uri="{FF2B5EF4-FFF2-40B4-BE49-F238E27FC236}">
              <a16:creationId xmlns:a16="http://schemas.microsoft.com/office/drawing/2014/main" id="{541F9C18-BD4B-0FB4-FF5A-E41DB87679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3236" y="1757319"/>
          <a:ext cx="1357029" cy="617260"/>
        </a:xfrm>
        <a:prstGeom prst="rect">
          <a:avLst/>
        </a:prstGeom>
      </xdr:spPr>
    </xdr:pic>
    <xdr:clientData/>
  </xdr:twoCellAnchor>
  <xdr:twoCellAnchor editAs="oneCell">
    <xdr:from>
      <xdr:col>1</xdr:col>
      <xdr:colOff>27857</xdr:colOff>
      <xdr:row>7</xdr:row>
      <xdr:rowOff>76842</xdr:rowOff>
    </xdr:from>
    <xdr:to>
      <xdr:col>1</xdr:col>
      <xdr:colOff>1361326</xdr:colOff>
      <xdr:row>7</xdr:row>
      <xdr:rowOff>703525</xdr:rowOff>
    </xdr:to>
    <xdr:pic>
      <xdr:nvPicPr>
        <xdr:cNvPr id="7" name="Picture 6">
          <a:extLst>
            <a:ext uri="{FF2B5EF4-FFF2-40B4-BE49-F238E27FC236}">
              <a16:creationId xmlns:a16="http://schemas.microsoft.com/office/drawing/2014/main" id="{C38477AD-7033-5954-3316-292943937AE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1722" y="2516707"/>
          <a:ext cx="1333469" cy="626683"/>
        </a:xfrm>
        <a:prstGeom prst="rect">
          <a:avLst/>
        </a:prstGeom>
      </xdr:spPr>
    </xdr:pic>
    <xdr:clientData/>
  </xdr:twoCellAnchor>
  <xdr:twoCellAnchor editAs="oneCell">
    <xdr:from>
      <xdr:col>1</xdr:col>
      <xdr:colOff>20015</xdr:colOff>
      <xdr:row>8</xdr:row>
      <xdr:rowOff>85329</xdr:rowOff>
    </xdr:from>
    <xdr:to>
      <xdr:col>1</xdr:col>
      <xdr:colOff>1377044</xdr:colOff>
      <xdr:row>8</xdr:row>
      <xdr:rowOff>707301</xdr:rowOff>
    </xdr:to>
    <xdr:pic>
      <xdr:nvPicPr>
        <xdr:cNvPr id="9" name="Picture 8">
          <a:extLst>
            <a:ext uri="{FF2B5EF4-FFF2-40B4-BE49-F238E27FC236}">
              <a16:creationId xmlns:a16="http://schemas.microsoft.com/office/drawing/2014/main" id="{871065F1-E29C-40C4-F5B3-2ED8AA2879B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3880" y="3265214"/>
          <a:ext cx="1357029" cy="6219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85725</xdr:colOff>
      <xdr:row>13</xdr:row>
      <xdr:rowOff>123825</xdr:rowOff>
    </xdr:from>
    <xdr:to>
      <xdr:col>9</xdr:col>
      <xdr:colOff>390525</xdr:colOff>
      <xdr:row>13</xdr:row>
      <xdr:rowOff>123825</xdr:rowOff>
    </xdr:to>
    <xdr:cxnSp macro="">
      <xdr:nvCxnSpPr>
        <xdr:cNvPr id="3" name="Straight Arrow Connector 2">
          <a:extLst>
            <a:ext uri="{FF2B5EF4-FFF2-40B4-BE49-F238E27FC236}">
              <a16:creationId xmlns:a16="http://schemas.microsoft.com/office/drawing/2014/main" id="{5007D2CD-8848-4876-8CD4-98D3EDADB7EA}"/>
            </a:ext>
          </a:extLst>
        </xdr:cNvPr>
        <xdr:cNvCxnSpPr/>
      </xdr:nvCxnSpPr>
      <xdr:spPr>
        <a:xfrm flipH="1">
          <a:off x="6438900" y="2600325"/>
          <a:ext cx="304800" cy="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1018443</xdr:colOff>
      <xdr:row>9</xdr:row>
      <xdr:rowOff>117231</xdr:rowOff>
    </xdr:from>
    <xdr:to>
      <xdr:col>10</xdr:col>
      <xdr:colOff>1066800</xdr:colOff>
      <xdr:row>12</xdr:row>
      <xdr:rowOff>85725</xdr:rowOff>
    </xdr:to>
    <xdr:cxnSp macro="">
      <xdr:nvCxnSpPr>
        <xdr:cNvPr id="4" name="Straight Arrow Connector 3">
          <a:extLst>
            <a:ext uri="{FF2B5EF4-FFF2-40B4-BE49-F238E27FC236}">
              <a16:creationId xmlns:a16="http://schemas.microsoft.com/office/drawing/2014/main" id="{04A0DA3D-B855-4960-8880-007D2FD55D8B}"/>
            </a:ext>
          </a:extLst>
        </xdr:cNvPr>
        <xdr:cNvCxnSpPr/>
      </xdr:nvCxnSpPr>
      <xdr:spPr>
        <a:xfrm flipH="1" flipV="1">
          <a:off x="7370885" y="1831731"/>
          <a:ext cx="48357" cy="539994"/>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197829</xdr:colOff>
      <xdr:row>55</xdr:row>
      <xdr:rowOff>8187</xdr:rowOff>
    </xdr:from>
    <xdr:to>
      <xdr:col>14</xdr:col>
      <xdr:colOff>1706</xdr:colOff>
      <xdr:row>68</xdr:row>
      <xdr:rowOff>124559</xdr:rowOff>
    </xdr:to>
    <xdr:pic>
      <xdr:nvPicPr>
        <xdr:cNvPr id="6" name="Picture 5">
          <a:extLst>
            <a:ext uri="{FF2B5EF4-FFF2-40B4-BE49-F238E27FC236}">
              <a16:creationId xmlns:a16="http://schemas.microsoft.com/office/drawing/2014/main" id="{C513E7EA-FBC3-1D1D-7DB6-88791C5A68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45425" y="10485687"/>
          <a:ext cx="8251819" cy="2592872"/>
        </a:xfrm>
        <a:prstGeom prst="rect">
          <a:avLst/>
        </a:prstGeom>
        <a:noFill/>
        <a:ln w="12700">
          <a:solidFill>
            <a:schemeClr val="accent1">
              <a:shade val="50000"/>
            </a:schemeClr>
          </a:solidFill>
        </a:ln>
      </xdr:spPr>
    </xdr:pic>
    <xdr:clientData/>
  </xdr:twoCellAnchor>
  <xdr:twoCellAnchor editAs="oneCell">
    <xdr:from>
      <xdr:col>5</xdr:col>
      <xdr:colOff>197829</xdr:colOff>
      <xdr:row>38</xdr:row>
      <xdr:rowOff>131887</xdr:rowOff>
    </xdr:from>
    <xdr:to>
      <xdr:col>10</xdr:col>
      <xdr:colOff>805963</xdr:colOff>
      <xdr:row>55</xdr:row>
      <xdr:rowOff>9952</xdr:rowOff>
    </xdr:to>
    <xdr:pic>
      <xdr:nvPicPr>
        <xdr:cNvPr id="8" name="Picture 7">
          <a:extLst>
            <a:ext uri="{FF2B5EF4-FFF2-40B4-BE49-F238E27FC236}">
              <a16:creationId xmlns:a16="http://schemas.microsoft.com/office/drawing/2014/main" id="{7FFBFBF3-7B7A-6068-E0C0-45F781823E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45425" y="7370887"/>
          <a:ext cx="5605096" cy="3116565"/>
        </a:xfrm>
        <a:prstGeom prst="rect">
          <a:avLst/>
        </a:prstGeom>
      </xdr:spPr>
    </xdr:pic>
    <xdr:clientData/>
  </xdr:twoCellAnchor>
  <xdr:twoCellAnchor>
    <xdr:from>
      <xdr:col>14</xdr:col>
      <xdr:colOff>767862</xdr:colOff>
      <xdr:row>9</xdr:row>
      <xdr:rowOff>97922</xdr:rowOff>
    </xdr:from>
    <xdr:to>
      <xdr:col>14</xdr:col>
      <xdr:colOff>770283</xdr:colOff>
      <xdr:row>10</xdr:row>
      <xdr:rowOff>157365</xdr:rowOff>
    </xdr:to>
    <xdr:cxnSp macro="">
      <xdr:nvCxnSpPr>
        <xdr:cNvPr id="2" name="Straight Arrow Connector 1">
          <a:extLst>
            <a:ext uri="{FF2B5EF4-FFF2-40B4-BE49-F238E27FC236}">
              <a16:creationId xmlns:a16="http://schemas.microsoft.com/office/drawing/2014/main" id="{1CF99391-6341-4587-A7D4-48ECCA15E812}"/>
            </a:ext>
          </a:extLst>
        </xdr:cNvPr>
        <xdr:cNvCxnSpPr/>
      </xdr:nvCxnSpPr>
      <xdr:spPr>
        <a:xfrm flipH="1" flipV="1">
          <a:off x="11978787" y="1812422"/>
          <a:ext cx="2421" cy="249943"/>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85725</xdr:colOff>
      <xdr:row>13</xdr:row>
      <xdr:rowOff>123825</xdr:rowOff>
    </xdr:from>
    <xdr:to>
      <xdr:col>9</xdr:col>
      <xdr:colOff>390525</xdr:colOff>
      <xdr:row>13</xdr:row>
      <xdr:rowOff>123825</xdr:rowOff>
    </xdr:to>
    <xdr:cxnSp macro="">
      <xdr:nvCxnSpPr>
        <xdr:cNvPr id="2" name="Straight Arrow Connector 1">
          <a:extLst>
            <a:ext uri="{FF2B5EF4-FFF2-40B4-BE49-F238E27FC236}">
              <a16:creationId xmlns:a16="http://schemas.microsoft.com/office/drawing/2014/main" id="{837E4BB9-65C2-4341-BAD5-CB76AA6BD836}"/>
            </a:ext>
          </a:extLst>
        </xdr:cNvPr>
        <xdr:cNvCxnSpPr/>
      </xdr:nvCxnSpPr>
      <xdr:spPr>
        <a:xfrm flipH="1">
          <a:off x="5934075" y="2600325"/>
          <a:ext cx="304800" cy="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1018443</xdr:colOff>
      <xdr:row>9</xdr:row>
      <xdr:rowOff>117231</xdr:rowOff>
    </xdr:from>
    <xdr:to>
      <xdr:col>10</xdr:col>
      <xdr:colOff>1066800</xdr:colOff>
      <xdr:row>12</xdr:row>
      <xdr:rowOff>85725</xdr:rowOff>
    </xdr:to>
    <xdr:cxnSp macro="">
      <xdr:nvCxnSpPr>
        <xdr:cNvPr id="3" name="Straight Arrow Connector 2">
          <a:extLst>
            <a:ext uri="{FF2B5EF4-FFF2-40B4-BE49-F238E27FC236}">
              <a16:creationId xmlns:a16="http://schemas.microsoft.com/office/drawing/2014/main" id="{30D31F22-88C3-4887-8516-D43D82A96B6E}"/>
            </a:ext>
          </a:extLst>
        </xdr:cNvPr>
        <xdr:cNvCxnSpPr/>
      </xdr:nvCxnSpPr>
      <xdr:spPr>
        <a:xfrm flipH="1" flipV="1">
          <a:off x="8771793" y="1831731"/>
          <a:ext cx="48357" cy="539994"/>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197829</xdr:colOff>
      <xdr:row>55</xdr:row>
      <xdr:rowOff>8187</xdr:rowOff>
    </xdr:from>
    <xdr:to>
      <xdr:col>14</xdr:col>
      <xdr:colOff>1706</xdr:colOff>
      <xdr:row>68</xdr:row>
      <xdr:rowOff>124559</xdr:rowOff>
    </xdr:to>
    <xdr:pic>
      <xdr:nvPicPr>
        <xdr:cNvPr id="4" name="Picture 3">
          <a:extLst>
            <a:ext uri="{FF2B5EF4-FFF2-40B4-BE49-F238E27FC236}">
              <a16:creationId xmlns:a16="http://schemas.microsoft.com/office/drawing/2014/main" id="{64E14F71-E220-4D87-A2DD-0B8CCA0F87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0554" y="10485687"/>
          <a:ext cx="8262077" cy="2592872"/>
        </a:xfrm>
        <a:prstGeom prst="rect">
          <a:avLst/>
        </a:prstGeom>
        <a:noFill/>
        <a:ln w="12700">
          <a:solidFill>
            <a:schemeClr val="accent1">
              <a:shade val="50000"/>
            </a:schemeClr>
          </a:solidFill>
        </a:ln>
      </xdr:spPr>
    </xdr:pic>
    <xdr:clientData/>
  </xdr:twoCellAnchor>
  <xdr:twoCellAnchor editAs="oneCell">
    <xdr:from>
      <xdr:col>5</xdr:col>
      <xdr:colOff>197829</xdr:colOff>
      <xdr:row>38</xdr:row>
      <xdr:rowOff>131887</xdr:rowOff>
    </xdr:from>
    <xdr:to>
      <xdr:col>10</xdr:col>
      <xdr:colOff>805963</xdr:colOff>
      <xdr:row>55</xdr:row>
      <xdr:rowOff>9952</xdr:rowOff>
    </xdr:to>
    <xdr:pic>
      <xdr:nvPicPr>
        <xdr:cNvPr id="5" name="Picture 4">
          <a:extLst>
            <a:ext uri="{FF2B5EF4-FFF2-40B4-BE49-F238E27FC236}">
              <a16:creationId xmlns:a16="http://schemas.microsoft.com/office/drawing/2014/main" id="{04CE8258-BB2E-4A6C-8025-01D18F0D91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50554" y="7370887"/>
          <a:ext cx="5608759" cy="3116565"/>
        </a:xfrm>
        <a:prstGeom prst="rect">
          <a:avLst/>
        </a:prstGeom>
      </xdr:spPr>
    </xdr:pic>
    <xdr:clientData/>
  </xdr:twoCellAnchor>
  <xdr:twoCellAnchor>
    <xdr:from>
      <xdr:col>14</xdr:col>
      <xdr:colOff>767862</xdr:colOff>
      <xdr:row>9</xdr:row>
      <xdr:rowOff>97922</xdr:rowOff>
    </xdr:from>
    <xdr:to>
      <xdr:col>14</xdr:col>
      <xdr:colOff>770283</xdr:colOff>
      <xdr:row>10</xdr:row>
      <xdr:rowOff>157365</xdr:rowOff>
    </xdr:to>
    <xdr:cxnSp macro="">
      <xdr:nvCxnSpPr>
        <xdr:cNvPr id="6" name="Straight Arrow Connector 5">
          <a:extLst>
            <a:ext uri="{FF2B5EF4-FFF2-40B4-BE49-F238E27FC236}">
              <a16:creationId xmlns:a16="http://schemas.microsoft.com/office/drawing/2014/main" id="{FF0AED8B-74E1-4C82-82E9-1665BC31A614}"/>
            </a:ext>
          </a:extLst>
        </xdr:cNvPr>
        <xdr:cNvCxnSpPr/>
      </xdr:nvCxnSpPr>
      <xdr:spPr>
        <a:xfrm flipH="1" flipV="1">
          <a:off x="12007362" y="1812422"/>
          <a:ext cx="2421" cy="249943"/>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95250</xdr:colOff>
      <xdr:row>24</xdr:row>
      <xdr:rowOff>26828</xdr:rowOff>
    </xdr:from>
    <xdr:to>
      <xdr:col>6</xdr:col>
      <xdr:colOff>218248</xdr:colOff>
      <xdr:row>32</xdr:row>
      <xdr:rowOff>103361</xdr:rowOff>
    </xdr:to>
    <xdr:pic>
      <xdr:nvPicPr>
        <xdr:cNvPr id="3" name="Picture 2" descr="A screenshot of a cell phone&#10;&#10;Description automatically generated">
          <a:extLst>
            <a:ext uri="{FF2B5EF4-FFF2-40B4-BE49-F238E27FC236}">
              <a16:creationId xmlns:a16="http://schemas.microsoft.com/office/drawing/2014/main" id="{40C0E637-8D9C-4CD4-8F8E-ED53434F078F}"/>
            </a:ext>
          </a:extLst>
        </xdr:cNvPr>
        <xdr:cNvPicPr>
          <a:picLocks noChangeAspect="1"/>
        </xdr:cNvPicPr>
      </xdr:nvPicPr>
      <xdr:blipFill>
        <a:blip xmlns:r="http://schemas.openxmlformats.org/officeDocument/2006/relationships" r:embed="rId1"/>
        <a:stretch>
          <a:fillRect/>
        </a:stretch>
      </xdr:blipFill>
      <xdr:spPr>
        <a:xfrm>
          <a:off x="200025" y="5932328"/>
          <a:ext cx="5382040" cy="160053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1470C6B-5721-4BE7-B4E5-2B56A3DAC511}" name="TaxTable" displayName="TaxTable" ref="H8:I14" totalsRowCount="1" headerRowDxfId="19">
  <autoFilter ref="H8:I13" xr:uid="{C1470C6B-5721-4BE7-B4E5-2B56A3DAC511}"/>
  <tableColumns count="2">
    <tableColumn id="1" xr3:uid="{0187F164-D5BD-4BB7-86C9-D0C36A52C165}" name="Sales" totalsRowLabel="Total"/>
    <tableColumn id="2" xr3:uid="{FF9F2FF4-DAEA-43A5-8D36-C37AE24CA2A8}" name="Tax Amount" dataDxfId="1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6345453-CC8F-4009-A8A4-B9BF36F5E052}" name="TaxTableAN" displayName="TaxTableAN" ref="H8:I14" totalsRowCount="1" headerRowDxfId="17">
  <autoFilter ref="H8:I13" xr:uid="{C1470C6B-5721-4BE7-B4E5-2B56A3DAC511}"/>
  <tableColumns count="2">
    <tableColumn id="1" xr3:uid="{F7C46D5A-1568-42BC-9107-79F6008D3DC0}" name="Sales" totalsRowLabel="Total"/>
    <tableColumn id="2" xr3:uid="{7690D535-39D1-4AB7-9485-6662861451ED}" name="Tax Amount" totalsRowFunction="sum" dataDxfId="16">
      <calculatedColumnFormula>ROUND(TaxTableAN[[#This Row],[Sales]]*$I$6,2)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31AC18A-70BC-479E-893B-5A3FC42EBB46}" name="fSales" displayName="fSales" ref="B6:E92" totalsRowShown="0">
  <autoFilter ref="B6:E92" xr:uid="{D31AC18A-70BC-479E-893B-5A3FC42EBB46}"/>
  <tableColumns count="4">
    <tableColumn id="1" xr3:uid="{6DEB0492-6351-4934-B6AE-2C5A6BDA97C8}" name="Date" dataDxfId="15"/>
    <tableColumn id="2" xr3:uid="{FD48FDB6-7F0C-4035-8D4F-A35E088DA7F3}" name="Product" dataDxfId="14"/>
    <tableColumn id="3" xr3:uid="{78808D62-B10A-4005-8D65-2550CBE348DA}" name="Customer" dataDxfId="13"/>
    <tableColumn id="4" xr3:uid="{4D83FA2D-E974-47EA-A5CC-B6C77E236922}" name="Sales ($)" dataDxfId="1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CA5D88E-4899-4F07-81D2-54ED686A4509}" name="fSales4" displayName="fSales4" ref="B6:E109" totalsRowShown="0">
  <autoFilter ref="B6:E109" xr:uid="{D31AC18A-70BC-479E-893B-5A3FC42EBB46}"/>
  <tableColumns count="4">
    <tableColumn id="1" xr3:uid="{30E0850B-4F1D-4AAB-B89C-8EA5FD72534C}" name="Date" dataDxfId="11"/>
    <tableColumn id="2" xr3:uid="{54D07D0D-9629-4249-94A5-1FA801E3D355}" name="Product" dataDxfId="10"/>
    <tableColumn id="3" xr3:uid="{B763DB32-D552-4D02-B8D2-D160C66D18FC}" name="Customer" dataDxfId="9"/>
    <tableColumn id="4" xr3:uid="{71C488FF-3EA2-42AA-8E9C-A18300C8F0D2}" name="Sales ($)" dataDxfId="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923CC8C-D89B-47D3-86F1-ED77885B3343}" name="Homework04Table" displayName="Homework04Table" ref="B6:E92" totalsRowShown="0">
  <autoFilter ref="B6:E92" xr:uid="{4923CC8C-D89B-47D3-86F1-ED77885B3343}"/>
  <tableColumns count="4">
    <tableColumn id="1" xr3:uid="{983EE1D3-5ADD-4610-83D4-B04AFB7F509E}" name="Date" dataDxfId="7"/>
    <tableColumn id="2" xr3:uid="{29FAF819-A94E-435A-8F5C-63591BD93F60}" name="Product" dataDxfId="6"/>
    <tableColumn id="3" xr3:uid="{22035673-6C29-4179-9EF0-50553A7D0627}" name="Customer" dataDxfId="5"/>
    <tableColumn id="4" xr3:uid="{60DF48FE-420E-44AB-A95F-D0CE7CF69E9B}" name="Sales ($)" dataDxfId="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8DBFFD8-195B-4651-9936-4D31DE4CE575}" name="Homework04TableAnswer" displayName="Homework04TableAnswer" ref="B6:E109" totalsRowShown="0">
  <autoFilter ref="B6:E109" xr:uid="{4923CC8C-D89B-47D3-86F1-ED77885B3343}"/>
  <tableColumns count="4">
    <tableColumn id="1" xr3:uid="{699F83C3-5999-4FA6-A553-F2348884E29D}" name="Date" dataDxfId="3"/>
    <tableColumn id="2" xr3:uid="{03BD3DAC-577D-4D0C-A640-4BCC9C7F26D8}" name="Product" dataDxfId="2"/>
    <tableColumn id="3" xr3:uid="{6FEBA8B3-724F-434E-A356-4EA59CD341BD}" name="Customer" dataDxfId="1"/>
    <tableColumn id="4" xr3:uid="{0CF8AAC7-8539-400E-83A6-75FC16C08815}" name="Sales ($)"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4.bin"/><Relationship Id="rId1" Type="http://schemas.openxmlformats.org/officeDocument/2006/relationships/hyperlink" Target="https://www.youtube.com/watch?v=TfjZuOJBRsE&amp;list=PLrRPvpgDmw0kMy6GdNvsecPSOP5Tc_ydL&amp;index=43"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5.bin"/><Relationship Id="rId1" Type="http://schemas.openxmlformats.org/officeDocument/2006/relationships/hyperlink" Target="https://www.youtube.com/watch?v=TfjZuOJBRsE&amp;list=PLrRPvpgDmw0kMy6GdNvsecPSOP5Tc_ydL&amp;index=43" TargetMode="External"/></Relationships>
</file>

<file path=xl/worksheets/_rels/sheet1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hyperlink" Target="https://www.youtube.com/watch?v=8pw9B9ItR4g&amp;list=PL90E1F26C7B85E78F&amp;index=90" TargetMode="External"/><Relationship Id="rId1" Type="http://schemas.openxmlformats.org/officeDocument/2006/relationships/hyperlink" Target="https://www.youtube.com/playlist?list=PL90E1F26C7B85E78F"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s://www.youtube.com/watch?v=Eb4jPVdaITg&amp;list=PLrRPvpgDmw0mSJCZaqQPFj0eto4qnzkCZ&amp;index=70" TargetMode="External"/><Relationship Id="rId1" Type="http://schemas.openxmlformats.org/officeDocument/2006/relationships/hyperlink" Target="https://www.youtube.com/playlist?list=PLrRPvpgDmw0mSJCZaqQPFj0eto4qnzkCZ"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1"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6079F-C029-494E-9933-E506FEFC2499}">
  <sheetPr>
    <tabColor rgb="FFFF00FF"/>
  </sheetPr>
  <dimension ref="B2:L23"/>
  <sheetViews>
    <sheetView showGridLines="0" zoomScale="175" zoomScaleNormal="175" workbookViewId="0">
      <selection activeCell="L4" sqref="L4"/>
    </sheetView>
  </sheetViews>
  <sheetFormatPr defaultRowHeight="15" x14ac:dyDescent="0.25"/>
  <cols>
    <col min="2" max="2" width="6.42578125" customWidth="1"/>
    <col min="3" max="3" width="9.140625" customWidth="1"/>
    <col min="4" max="4" width="6.85546875" customWidth="1"/>
    <col min="5" max="6" width="14.140625" customWidth="1"/>
    <col min="8" max="8" width="7" customWidth="1"/>
    <col min="9" max="9" width="15" customWidth="1"/>
    <col min="10" max="10" width="14.140625" customWidth="1"/>
    <col min="12" max="12" width="68.85546875" bestFit="1" customWidth="1"/>
  </cols>
  <sheetData>
    <row r="2" spans="2:12" ht="9.75" customHeight="1" x14ac:dyDescent="0.25">
      <c r="B2" s="215" t="s">
        <v>187</v>
      </c>
      <c r="C2" s="215"/>
      <c r="D2" s="215"/>
      <c r="E2" s="215"/>
      <c r="F2" s="215"/>
      <c r="G2" s="215"/>
      <c r="H2" s="215"/>
      <c r="I2" s="215"/>
      <c r="J2" s="215"/>
    </row>
    <row r="3" spans="2:12" ht="46.5" customHeight="1" thickBot="1" x14ac:dyDescent="0.3">
      <c r="B3" s="215"/>
      <c r="C3" s="215"/>
      <c r="D3" s="215"/>
      <c r="E3" s="215"/>
      <c r="F3" s="215"/>
      <c r="G3" s="215"/>
      <c r="H3" s="215"/>
      <c r="I3" s="215"/>
      <c r="J3" s="215"/>
      <c r="L3" s="18"/>
    </row>
    <row r="4" spans="2:12" ht="15" customHeight="1" thickTop="1" x14ac:dyDescent="0.25">
      <c r="B4" s="216" t="s">
        <v>438</v>
      </c>
      <c r="C4" s="217"/>
      <c r="D4" s="217"/>
      <c r="E4" s="217"/>
      <c r="F4" s="217"/>
      <c r="G4" s="217"/>
      <c r="H4" s="217"/>
      <c r="I4" s="217"/>
      <c r="J4" s="218"/>
    </row>
    <row r="5" spans="2:12" ht="15" customHeight="1" x14ac:dyDescent="0.25">
      <c r="B5" s="219"/>
      <c r="C5" s="220"/>
      <c r="D5" s="220"/>
      <c r="E5" s="220"/>
      <c r="F5" s="220"/>
      <c r="G5" s="220"/>
      <c r="H5" s="220"/>
      <c r="I5" s="220"/>
      <c r="J5" s="221"/>
    </row>
    <row r="6" spans="2:12" ht="15" customHeight="1" x14ac:dyDescent="0.25">
      <c r="B6" s="219"/>
      <c r="C6" s="220"/>
      <c r="D6" s="220"/>
      <c r="E6" s="220"/>
      <c r="F6" s="220"/>
      <c r="G6" s="220"/>
      <c r="H6" s="220"/>
      <c r="I6" s="220"/>
      <c r="J6" s="221"/>
    </row>
    <row r="7" spans="2:12" ht="28.5" customHeight="1" x14ac:dyDescent="0.25">
      <c r="B7" s="219"/>
      <c r="C7" s="220"/>
      <c r="D7" s="220"/>
      <c r="E7" s="220"/>
      <c r="F7" s="220"/>
      <c r="G7" s="220"/>
      <c r="H7" s="220"/>
      <c r="I7" s="220"/>
      <c r="J7" s="221"/>
    </row>
    <row r="8" spans="2:12" ht="28.5" customHeight="1" x14ac:dyDescent="0.25">
      <c r="B8" s="219"/>
      <c r="C8" s="220"/>
      <c r="D8" s="220"/>
      <c r="E8" s="220"/>
      <c r="F8" s="220"/>
      <c r="G8" s="220"/>
      <c r="H8" s="220"/>
      <c r="I8" s="220"/>
      <c r="J8" s="221"/>
    </row>
    <row r="9" spans="2:12" ht="15" customHeight="1" x14ac:dyDescent="0.25">
      <c r="B9" s="219"/>
      <c r="C9" s="220"/>
      <c r="D9" s="220"/>
      <c r="E9" s="220"/>
      <c r="F9" s="220"/>
      <c r="G9" s="220"/>
      <c r="H9" s="220"/>
      <c r="I9" s="220"/>
      <c r="J9" s="221"/>
    </row>
    <row r="10" spans="2:12" ht="15" customHeight="1" x14ac:dyDescent="0.25">
      <c r="B10" s="219"/>
      <c r="C10" s="220"/>
      <c r="D10" s="220"/>
      <c r="E10" s="220"/>
      <c r="F10" s="220"/>
      <c r="G10" s="220"/>
      <c r="H10" s="220"/>
      <c r="I10" s="220"/>
      <c r="J10" s="221"/>
    </row>
    <row r="11" spans="2:12" ht="56.25" customHeight="1" thickBot="1" x14ac:dyDescent="0.3">
      <c r="B11" s="222"/>
      <c r="C11" s="223"/>
      <c r="D11" s="223"/>
      <c r="E11" s="223"/>
      <c r="F11" s="223"/>
      <c r="G11" s="223"/>
      <c r="H11" s="223"/>
      <c r="I11" s="223"/>
      <c r="J11" s="224"/>
    </row>
    <row r="12" spans="2:12" ht="4.5" customHeight="1" thickTop="1" x14ac:dyDescent="0.25">
      <c r="B12" s="225" t="s">
        <v>188</v>
      </c>
      <c r="C12" s="225"/>
      <c r="D12" s="225"/>
      <c r="E12" s="225"/>
      <c r="F12" s="225"/>
      <c r="G12" s="225"/>
      <c r="H12" s="225"/>
      <c r="I12" s="225"/>
      <c r="J12" s="225"/>
      <c r="L12" s="18"/>
    </row>
    <row r="13" spans="2:12" ht="4.5" customHeight="1" x14ac:dyDescent="0.25">
      <c r="B13" s="225"/>
      <c r="C13" s="225"/>
      <c r="D13" s="225"/>
      <c r="E13" s="225"/>
      <c r="F13" s="225"/>
      <c r="G13" s="225"/>
      <c r="H13" s="225"/>
      <c r="I13" s="225"/>
      <c r="J13" s="225"/>
    </row>
    <row r="14" spans="2:12" ht="19.5" customHeight="1" x14ac:dyDescent="0.25">
      <c r="B14" s="225"/>
      <c r="C14" s="225"/>
      <c r="D14" s="225"/>
      <c r="E14" s="225"/>
      <c r="F14" s="225"/>
      <c r="G14" s="225"/>
      <c r="H14" s="225"/>
      <c r="I14" s="225"/>
      <c r="J14" s="225"/>
    </row>
    <row r="15" spans="2:12" ht="4.5" customHeight="1" x14ac:dyDescent="0.25">
      <c r="B15" s="225"/>
      <c r="C15" s="225"/>
      <c r="D15" s="225"/>
      <c r="E15" s="225"/>
      <c r="F15" s="225"/>
      <c r="G15" s="225"/>
      <c r="H15" s="225"/>
      <c r="I15" s="225"/>
      <c r="J15" s="225"/>
    </row>
    <row r="19" spans="3:12" ht="28.5" x14ac:dyDescent="0.45">
      <c r="C19">
        <f>LEN(C18)</f>
        <v>0</v>
      </c>
      <c r="L19" s="19"/>
    </row>
    <row r="23" spans="3:12" x14ac:dyDescent="0.25">
      <c r="H23" t="s">
        <v>13</v>
      </c>
    </row>
  </sheetData>
  <mergeCells count="3">
    <mergeCell ref="B2:J3"/>
    <mergeCell ref="B4:J11"/>
    <mergeCell ref="B12:J1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781AD-040F-4B9A-A3FE-6F7B5230C3E7}">
  <sheetPr>
    <tabColor rgb="FF0000FF"/>
  </sheetPr>
  <dimension ref="B2:O30"/>
  <sheetViews>
    <sheetView zoomScale="130" zoomScaleNormal="130" workbookViewId="0"/>
  </sheetViews>
  <sheetFormatPr defaultRowHeight="15" x14ac:dyDescent="0.25"/>
  <cols>
    <col min="1" max="1" width="1.5703125" customWidth="1"/>
    <col min="3" max="3" width="13.140625" customWidth="1"/>
    <col min="4" max="4" width="8.28515625" customWidth="1"/>
    <col min="6" max="6" width="12.5703125" customWidth="1"/>
    <col min="7" max="7" width="10.5703125" customWidth="1"/>
    <col min="9" max="9" width="14.140625" customWidth="1"/>
    <col min="10" max="10" width="28.5703125" customWidth="1"/>
    <col min="11" max="11" width="26.28515625" bestFit="1" customWidth="1"/>
    <col min="14" max="14" width="7.28515625" customWidth="1"/>
    <col min="15" max="15" width="30.42578125" bestFit="1" customWidth="1"/>
  </cols>
  <sheetData>
    <row r="2" spans="2:15" x14ac:dyDescent="0.25">
      <c r="B2" s="41" t="s">
        <v>239</v>
      </c>
      <c r="C2" s="85"/>
      <c r="D2" s="85"/>
      <c r="E2" s="85"/>
      <c r="F2" s="85"/>
      <c r="G2" s="85"/>
      <c r="H2" s="85"/>
      <c r="I2" s="42"/>
      <c r="K2" s="41" t="s">
        <v>240</v>
      </c>
      <c r="L2" s="85"/>
      <c r="M2" s="85"/>
      <c r="N2" s="85"/>
      <c r="O2" s="42"/>
    </row>
    <row r="4" spans="2:15" x14ac:dyDescent="0.25">
      <c r="B4" s="77" t="s">
        <v>216</v>
      </c>
      <c r="E4" s="77" t="s">
        <v>217</v>
      </c>
      <c r="H4" s="77" t="s">
        <v>222</v>
      </c>
      <c r="K4" s="77" t="s">
        <v>222</v>
      </c>
      <c r="O4" s="77" t="s">
        <v>223</v>
      </c>
    </row>
    <row r="6" spans="2:15" x14ac:dyDescent="0.25">
      <c r="B6" s="71" t="s">
        <v>211</v>
      </c>
      <c r="C6" s="14">
        <v>9.7500000000000003E-2</v>
      </c>
      <c r="E6" s="71" t="s">
        <v>211</v>
      </c>
      <c r="F6" s="14">
        <v>9.7500000000000003E-2</v>
      </c>
      <c r="H6" s="71" t="s">
        <v>211</v>
      </c>
      <c r="I6" s="14">
        <v>9.7500000000000003E-2</v>
      </c>
      <c r="M6" s="71" t="s">
        <v>211</v>
      </c>
      <c r="N6" s="14">
        <v>9.7500000000000003E-2</v>
      </c>
    </row>
    <row r="8" spans="2:15" x14ac:dyDescent="0.25">
      <c r="B8" s="64" t="s">
        <v>9</v>
      </c>
      <c r="C8" s="64" t="s">
        <v>212</v>
      </c>
      <c r="E8" s="64" t="s">
        <v>9</v>
      </c>
      <c r="F8" s="64" t="s">
        <v>212</v>
      </c>
      <c r="H8" s="9" t="s">
        <v>9</v>
      </c>
      <c r="I8" s="9" t="s">
        <v>212</v>
      </c>
      <c r="K8" s="64" t="s">
        <v>225</v>
      </c>
      <c r="M8" s="64" t="s">
        <v>9</v>
      </c>
      <c r="O8" s="64" t="s">
        <v>224</v>
      </c>
    </row>
    <row r="9" spans="2:15" x14ac:dyDescent="0.25">
      <c r="B9" s="14">
        <v>4.49</v>
      </c>
      <c r="C9" s="15"/>
      <c r="E9" s="14">
        <v>4.49</v>
      </c>
      <c r="F9" s="15"/>
      <c r="H9">
        <v>4.49</v>
      </c>
      <c r="K9" s="15"/>
      <c r="M9" s="14">
        <v>4.49</v>
      </c>
      <c r="O9" s="15"/>
    </row>
    <row r="10" spans="2:15" x14ac:dyDescent="0.25">
      <c r="B10" s="14">
        <v>3.43</v>
      </c>
      <c r="C10" s="15"/>
      <c r="E10" s="14">
        <v>3.43</v>
      </c>
      <c r="F10" s="15"/>
      <c r="H10">
        <v>3.43</v>
      </c>
      <c r="M10" s="14">
        <v>3.43</v>
      </c>
    </row>
    <row r="11" spans="2:15" x14ac:dyDescent="0.25">
      <c r="B11" s="14">
        <v>4.9800000000000004</v>
      </c>
      <c r="C11" s="15"/>
      <c r="E11" s="14">
        <v>4.9800000000000004</v>
      </c>
      <c r="F11" s="15"/>
      <c r="H11">
        <v>4.9800000000000004</v>
      </c>
      <c r="M11" s="14">
        <v>4.9800000000000004</v>
      </c>
    </row>
    <row r="12" spans="2:15" x14ac:dyDescent="0.25">
      <c r="B12" s="14">
        <v>4.49</v>
      </c>
      <c r="C12" s="15"/>
      <c r="E12" s="14">
        <v>4.49</v>
      </c>
      <c r="F12" s="15"/>
      <c r="H12">
        <v>4.49</v>
      </c>
      <c r="M12" s="14">
        <v>4.49</v>
      </c>
      <c r="O12" s="77" t="s">
        <v>439</v>
      </c>
    </row>
    <row r="13" spans="2:15" x14ac:dyDescent="0.25">
      <c r="B13" s="14">
        <v>3.44</v>
      </c>
      <c r="C13" s="15"/>
      <c r="E13" s="14">
        <v>3.44</v>
      </c>
      <c r="F13" s="15"/>
      <c r="H13">
        <v>3.44</v>
      </c>
      <c r="M13" s="14">
        <v>3.44</v>
      </c>
    </row>
    <row r="14" spans="2:15" x14ac:dyDescent="0.25">
      <c r="B14" s="35" t="s">
        <v>214</v>
      </c>
      <c r="C14" s="17"/>
      <c r="E14" s="35" t="s">
        <v>214</v>
      </c>
      <c r="F14" s="17"/>
      <c r="H14" t="s">
        <v>214</v>
      </c>
      <c r="K14" s="77" t="s">
        <v>215</v>
      </c>
      <c r="O14" t="str">
        <f ca="1">_xlfn.IFNA(ADDRESS(ROW(O9),COLUMN(O9),4)&amp;": "&amp;_xlfn.FORMULATEXT(O9),"")</f>
        <v/>
      </c>
    </row>
    <row r="16" spans="2:15" x14ac:dyDescent="0.25">
      <c r="O16" s="64" t="s">
        <v>517</v>
      </c>
    </row>
    <row r="17" spans="2:15" x14ac:dyDescent="0.25">
      <c r="C17" t="str">
        <f ca="1">_xlfn.IFNA(ADDRESS(ROW(C9),COLUMN(C9),4)&amp;": "&amp;_xlfn.FORMULATEXT(C9),"")</f>
        <v/>
      </c>
      <c r="F17" t="str">
        <f ca="1">_xlfn.IFNA(ADDRESS(ROW(F9),COLUMN(F9),4)&amp;": "&amp;_xlfn.FORMULATEXT(F9),"")</f>
        <v/>
      </c>
      <c r="I17" t="str">
        <f ca="1">_xlfn.IFNA(ADDRESS(ROW(I9),COLUMN(I9),4)&amp;": "&amp;_xlfn.FORMULATEXT(I9),"")</f>
        <v/>
      </c>
      <c r="K17" t="str">
        <f ca="1">_xlfn.IFNA(ADDRESS(ROW(K9),COLUMN(K9),4)&amp;": "&amp;_xlfn.FORMULATEXT(K9),"")</f>
        <v/>
      </c>
      <c r="O17" s="15">
        <f>ROUND(SUM(M9:M13)*N6,2)</f>
        <v>2.0299999999999998</v>
      </c>
    </row>
    <row r="18" spans="2:15" x14ac:dyDescent="0.25">
      <c r="C18" t="str">
        <f ca="1">_xlfn.IFNA(ADDRESS(ROW(C14),COLUMN(C14),4)&amp;": "&amp;_xlfn.FORMULATEXT(C14),"")</f>
        <v/>
      </c>
      <c r="F18" t="str">
        <f ca="1">_xlfn.IFNA(ADDRESS(ROW(F14),COLUMN(F14),4)&amp;": "&amp;_xlfn.FORMULATEXT(F14),"")</f>
        <v/>
      </c>
      <c r="I18" t="str">
        <f ca="1">_xlfn.IFNA(ADDRESS(ROW(I14),COLUMN(I14),4)&amp;": "&amp;_xlfn.FORMULATEXT(I14),"")</f>
        <v/>
      </c>
    </row>
    <row r="19" spans="2:15" x14ac:dyDescent="0.25">
      <c r="O19" t="str">
        <f ca="1">_xlfn.IFNA(ADDRESS(ROW(O17),COLUMN(O17),4)&amp;": "&amp;_xlfn.FORMULATEXT(O17),"")</f>
        <v>O17: =ROUND(SUM(M9:M13)*N6,2)</v>
      </c>
    </row>
    <row r="20" spans="2:15" x14ac:dyDescent="0.25">
      <c r="B20" s="77" t="s">
        <v>454</v>
      </c>
      <c r="E20" s="77" t="s">
        <v>455</v>
      </c>
      <c r="I20" s="77" t="s">
        <v>456</v>
      </c>
    </row>
    <row r="21" spans="2:15" x14ac:dyDescent="0.25">
      <c r="B21" t="s">
        <v>447</v>
      </c>
      <c r="E21" t="s">
        <v>450</v>
      </c>
      <c r="I21" t="s">
        <v>451</v>
      </c>
    </row>
    <row r="22" spans="2:15" x14ac:dyDescent="0.25">
      <c r="B22" t="s">
        <v>448</v>
      </c>
      <c r="E22" t="s">
        <v>444</v>
      </c>
      <c r="I22" t="s">
        <v>452</v>
      </c>
    </row>
    <row r="23" spans="2:15" x14ac:dyDescent="0.25">
      <c r="B23" t="s">
        <v>449</v>
      </c>
      <c r="E23" t="s">
        <v>445</v>
      </c>
      <c r="I23" t="s">
        <v>453</v>
      </c>
    </row>
    <row r="24" spans="2:15" x14ac:dyDescent="0.25">
      <c r="E24" t="s">
        <v>446</v>
      </c>
    </row>
    <row r="30" spans="2:15" x14ac:dyDescent="0.25">
      <c r="E30" t="s">
        <v>443</v>
      </c>
    </row>
  </sheetData>
  <pageMargins left="0.7" right="0.7" top="0.75" bottom="0.75" header="0.3" footer="0.3"/>
  <pageSetup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0BCE0-16A1-4899-AB79-120FF00DA3AF}">
  <sheetPr>
    <tabColor rgb="FFFF0000"/>
  </sheetPr>
  <dimension ref="B2:O24"/>
  <sheetViews>
    <sheetView zoomScale="115" zoomScaleNormal="115" workbookViewId="0"/>
  </sheetViews>
  <sheetFormatPr defaultRowHeight="15" x14ac:dyDescent="0.25"/>
  <cols>
    <col min="1" max="1" width="1.5703125" customWidth="1"/>
    <col min="3" max="3" width="13.140625" customWidth="1"/>
    <col min="4" max="4" width="8.28515625" customWidth="1"/>
    <col min="6" max="6" width="12.5703125" customWidth="1"/>
    <col min="7" max="7" width="10.5703125" customWidth="1"/>
    <col min="9" max="9" width="14.140625" customWidth="1"/>
    <col min="10" max="10" width="28.5703125" customWidth="1"/>
    <col min="11" max="11" width="26.28515625" bestFit="1" customWidth="1"/>
    <col min="14" max="14" width="7.28515625" customWidth="1"/>
    <col min="15" max="15" width="30.42578125" bestFit="1" customWidth="1"/>
  </cols>
  <sheetData>
    <row r="2" spans="2:15" x14ac:dyDescent="0.25">
      <c r="B2" s="41" t="s">
        <v>239</v>
      </c>
      <c r="C2" s="85"/>
      <c r="D2" s="85"/>
      <c r="E2" s="85"/>
      <c r="F2" s="85"/>
      <c r="G2" s="85"/>
      <c r="H2" s="85"/>
      <c r="I2" s="42"/>
      <c r="K2" s="41" t="s">
        <v>240</v>
      </c>
      <c r="L2" s="85"/>
      <c r="M2" s="85"/>
      <c r="N2" s="85"/>
      <c r="O2" s="42"/>
    </row>
    <row r="4" spans="2:15" x14ac:dyDescent="0.25">
      <c r="B4" s="77" t="s">
        <v>216</v>
      </c>
      <c r="E4" s="77" t="s">
        <v>217</v>
      </c>
      <c r="H4" s="77" t="s">
        <v>222</v>
      </c>
      <c r="K4" s="77" t="s">
        <v>222</v>
      </c>
      <c r="O4" s="77" t="s">
        <v>223</v>
      </c>
    </row>
    <row r="6" spans="2:15" x14ac:dyDescent="0.25">
      <c r="B6" s="71" t="s">
        <v>211</v>
      </c>
      <c r="C6" s="14">
        <v>9.7500000000000003E-2</v>
      </c>
      <c r="E6" s="71" t="s">
        <v>211</v>
      </c>
      <c r="F6" s="14">
        <v>9.7500000000000003E-2</v>
      </c>
      <c r="H6" s="71" t="s">
        <v>211</v>
      </c>
      <c r="I6" s="14">
        <v>9.7500000000000003E-2</v>
      </c>
      <c r="M6" s="71" t="s">
        <v>211</v>
      </c>
      <c r="N6" s="14">
        <v>9.7500000000000003E-2</v>
      </c>
    </row>
    <row r="8" spans="2:15" x14ac:dyDescent="0.25">
      <c r="B8" s="64" t="s">
        <v>9</v>
      </c>
      <c r="C8" s="64" t="s">
        <v>212</v>
      </c>
      <c r="E8" s="64" t="s">
        <v>9</v>
      </c>
      <c r="F8" s="64" t="s">
        <v>212</v>
      </c>
      <c r="H8" s="9" t="s">
        <v>9</v>
      </c>
      <c r="I8" s="9" t="s">
        <v>212</v>
      </c>
      <c r="K8" s="64" t="s">
        <v>225</v>
      </c>
      <c r="M8" s="64" t="s">
        <v>9</v>
      </c>
      <c r="O8" s="64" t="s">
        <v>224</v>
      </c>
    </row>
    <row r="9" spans="2:15" x14ac:dyDescent="0.25">
      <c r="B9" s="14">
        <v>4.49</v>
      </c>
      <c r="C9" s="102">
        <f>ROUND(B9*$C$6,2)</f>
        <v>0.44</v>
      </c>
      <c r="E9" s="14">
        <v>4.49</v>
      </c>
      <c r="F9" s="102" cm="1">
        <f t="array" ref="F9:F13">ROUND(E9:E13*F6,2)</f>
        <v>0.44</v>
      </c>
      <c r="H9">
        <v>4.49</v>
      </c>
      <c r="I9">
        <f>ROUND(TaxTableAN[[#This Row],[Sales]]*$I$6,2)</f>
        <v>0.44</v>
      </c>
      <c r="K9" s="15">
        <f>SUM(TaxTableAN[Tax Amount])</f>
        <v>2.04</v>
      </c>
      <c r="M9" s="14">
        <v>4.49</v>
      </c>
      <c r="O9" s="15" cm="1">
        <f t="array" ref="O9">SUM(ROUND(M9:M13*N6,2))</f>
        <v>2.04</v>
      </c>
    </row>
    <row r="10" spans="2:15" x14ac:dyDescent="0.25">
      <c r="B10" s="14">
        <v>3.43</v>
      </c>
      <c r="C10" s="102">
        <f t="shared" ref="C10:C13" si="0">ROUND(B10*$C$6,2)</f>
        <v>0.33</v>
      </c>
      <c r="E10" s="14">
        <v>3.43</v>
      </c>
      <c r="F10" s="102">
        <v>0.33</v>
      </c>
      <c r="H10">
        <v>3.43</v>
      </c>
      <c r="I10">
        <f>ROUND(TaxTableAN[[#This Row],[Sales]]*$I$6,2)</f>
        <v>0.33</v>
      </c>
      <c r="M10" s="14">
        <v>3.43</v>
      </c>
    </row>
    <row r="11" spans="2:15" x14ac:dyDescent="0.25">
      <c r="B11" s="14">
        <v>4.9800000000000004</v>
      </c>
      <c r="C11" s="102">
        <f t="shared" si="0"/>
        <v>0.49</v>
      </c>
      <c r="E11" s="14">
        <v>4.9800000000000004</v>
      </c>
      <c r="F11" s="102">
        <v>0.49</v>
      </c>
      <c r="H11">
        <v>4.9800000000000004</v>
      </c>
      <c r="I11">
        <f>ROUND(TaxTableAN[[#This Row],[Sales]]*$I$6,2)</f>
        <v>0.49</v>
      </c>
      <c r="M11" s="14">
        <v>4.9800000000000004</v>
      </c>
    </row>
    <row r="12" spans="2:15" x14ac:dyDescent="0.25">
      <c r="B12" s="14">
        <v>4.49</v>
      </c>
      <c r="C12" s="102">
        <f t="shared" si="0"/>
        <v>0.44</v>
      </c>
      <c r="E12" s="14">
        <v>4.49</v>
      </c>
      <c r="F12" s="102">
        <v>0.44</v>
      </c>
      <c r="H12">
        <v>4.49</v>
      </c>
      <c r="I12">
        <f>ROUND(TaxTableAN[[#This Row],[Sales]]*$I$6,2)</f>
        <v>0.44</v>
      </c>
      <c r="M12" s="14">
        <v>4.49</v>
      </c>
      <c r="O12" s="77" t="s">
        <v>439</v>
      </c>
    </row>
    <row r="13" spans="2:15" x14ac:dyDescent="0.25">
      <c r="B13" s="14">
        <v>3.44</v>
      </c>
      <c r="C13" s="102">
        <f t="shared" si="0"/>
        <v>0.34</v>
      </c>
      <c r="E13" s="14">
        <v>3.44</v>
      </c>
      <c r="F13" s="102">
        <v>0.34</v>
      </c>
      <c r="H13">
        <v>3.44</v>
      </c>
      <c r="I13">
        <f>ROUND(TaxTableAN[[#This Row],[Sales]]*$I$6,2)</f>
        <v>0.34</v>
      </c>
      <c r="M13" s="14">
        <v>3.44</v>
      </c>
    </row>
    <row r="14" spans="2:15" x14ac:dyDescent="0.25">
      <c r="B14" s="35" t="s">
        <v>214</v>
      </c>
      <c r="C14" s="167">
        <f>SUM(C9:C13)</f>
        <v>2.04</v>
      </c>
      <c r="E14" s="35" t="s">
        <v>214</v>
      </c>
      <c r="F14" s="167">
        <f>SUM(_xlfn.ANCHORARRAY(F9))</f>
        <v>2.04</v>
      </c>
      <c r="H14" t="s">
        <v>214</v>
      </c>
      <c r="I14">
        <f>SUBTOTAL(109,TaxTableAN[Tax Amount])</f>
        <v>2.04</v>
      </c>
      <c r="K14" s="77" t="s">
        <v>215</v>
      </c>
      <c r="O14" t="str">
        <f ca="1">_xlfn.IFNA(ADDRESS(ROW(O9),COLUMN(O9),4)&amp;": "&amp;_xlfn.FORMULATEXT(O9),"")</f>
        <v>O9: =SUM(ROUND(M9:M13*N6,2))</v>
      </c>
    </row>
    <row r="16" spans="2:15" x14ac:dyDescent="0.25">
      <c r="O16" s="64" t="s">
        <v>517</v>
      </c>
    </row>
    <row r="17" spans="2:15" x14ac:dyDescent="0.25">
      <c r="C17" t="str">
        <f ca="1">_xlfn.IFNA(ADDRESS(ROW(C9),COLUMN(C9),4)&amp;": "&amp;_xlfn.FORMULATEXT(C9),"")</f>
        <v>C9: =ROUND(B9*$C$6,2)</v>
      </c>
      <c r="F17" t="str">
        <f ca="1">_xlfn.IFNA(ADDRESS(ROW(F9),COLUMN(F9),4)&amp;": "&amp;_xlfn.FORMULATEXT(F9),"")</f>
        <v>F9: =ROUND(E9:E13*F6,2)</v>
      </c>
      <c r="I17" t="str">
        <f ca="1">_xlfn.IFNA(ADDRESS(ROW(I9),COLUMN(I9),4)&amp;": "&amp;_xlfn.FORMULATEXT(I9),"")</f>
        <v>I9: =ROUND([@Sales]*$I$6,2)</v>
      </c>
      <c r="K17" t="str">
        <f ca="1">_xlfn.IFNA(ADDRESS(ROW(K9),COLUMN(K9),4)&amp;": "&amp;_xlfn.FORMULATEXT(K9),"")</f>
        <v>K9: =SUM(TaxTableAN[Tax Amount])</v>
      </c>
      <c r="O17" s="15">
        <f>ROUND(SUM(M9:M13)*N6,2)</f>
        <v>2.0299999999999998</v>
      </c>
    </row>
    <row r="18" spans="2:15" x14ac:dyDescent="0.25">
      <c r="C18" t="str">
        <f ca="1">_xlfn.IFNA(ADDRESS(ROW(C14),COLUMN(C14),4)&amp;": "&amp;_xlfn.FORMULATEXT(C14),"")</f>
        <v>C14: =SUM(C9:C13)</v>
      </c>
      <c r="F18" t="str">
        <f ca="1">_xlfn.IFNA(ADDRESS(ROW(F14),COLUMN(F14),4)&amp;": "&amp;_xlfn.FORMULATEXT(F14),"")</f>
        <v>F14: =SUM(F9#)</v>
      </c>
      <c r="I18" t="str">
        <f ca="1">_xlfn.IFNA(ADDRESS(ROW(I14),COLUMN(I14),4)&amp;": "&amp;_xlfn.FORMULATEXT(I14),"")</f>
        <v>I14: =SUBTOTAL(109,[Tax Amount])</v>
      </c>
    </row>
    <row r="19" spans="2:15" x14ac:dyDescent="0.25">
      <c r="O19" t="str">
        <f ca="1">_xlfn.IFNA(ADDRESS(ROW(O17),COLUMN(O17),4)&amp;": "&amp;_xlfn.FORMULATEXT(O17),"")</f>
        <v>O17: =ROUND(SUM(M9:M13)*N6,2)</v>
      </c>
    </row>
    <row r="20" spans="2:15" x14ac:dyDescent="0.25">
      <c r="B20" s="77" t="s">
        <v>454</v>
      </c>
      <c r="E20" s="77" t="s">
        <v>455</v>
      </c>
      <c r="I20" s="77" t="s">
        <v>456</v>
      </c>
    </row>
    <row r="21" spans="2:15" x14ac:dyDescent="0.25">
      <c r="B21" t="s">
        <v>447</v>
      </c>
      <c r="E21" t="s">
        <v>450</v>
      </c>
      <c r="I21" t="s">
        <v>451</v>
      </c>
    </row>
    <row r="22" spans="2:15" x14ac:dyDescent="0.25">
      <c r="B22" t="s">
        <v>448</v>
      </c>
      <c r="E22" t="s">
        <v>444</v>
      </c>
      <c r="I22" t="s">
        <v>452</v>
      </c>
    </row>
    <row r="23" spans="2:15" x14ac:dyDescent="0.25">
      <c r="B23" t="s">
        <v>449</v>
      </c>
      <c r="E23" t="s">
        <v>445</v>
      </c>
      <c r="I23" t="s">
        <v>453</v>
      </c>
    </row>
    <row r="24" spans="2:15" x14ac:dyDescent="0.25">
      <c r="E24" t="s">
        <v>446</v>
      </c>
    </row>
  </sheetData>
  <pageMargins left="0.7" right="0.7" top="0.75" bottom="0.75" header="0.3" footer="0.3"/>
  <pageSetup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55ACE-EF7D-4FD4-8035-4A08D8E44394}">
  <sheetPr>
    <tabColor rgb="FF0000FF"/>
  </sheetPr>
  <dimension ref="B2:I55"/>
  <sheetViews>
    <sheetView zoomScaleNormal="100" workbookViewId="0"/>
  </sheetViews>
  <sheetFormatPr defaultRowHeight="15" x14ac:dyDescent="0.25"/>
  <cols>
    <col min="1" max="1" width="2.5703125" customWidth="1"/>
    <col min="2" max="2" width="22.42578125" bestFit="1" customWidth="1"/>
    <col min="3" max="7" width="13.5703125" customWidth="1"/>
  </cols>
  <sheetData>
    <row r="2" spans="2:9" x14ac:dyDescent="0.25">
      <c r="B2" t="s">
        <v>492</v>
      </c>
    </row>
    <row r="4" spans="2:9" x14ac:dyDescent="0.25">
      <c r="C4" t="s">
        <v>174</v>
      </c>
      <c r="D4" t="s">
        <v>175</v>
      </c>
      <c r="E4" t="s">
        <v>176</v>
      </c>
      <c r="F4" t="s">
        <v>177</v>
      </c>
      <c r="G4" t="s">
        <v>214</v>
      </c>
      <c r="I4" s="9" t="s">
        <v>205</v>
      </c>
    </row>
    <row r="5" spans="2:9" x14ac:dyDescent="0.25">
      <c r="B5" t="s">
        <v>9</v>
      </c>
      <c r="C5">
        <v>5000</v>
      </c>
      <c r="D5">
        <v>6750</v>
      </c>
      <c r="E5">
        <v>7950</v>
      </c>
      <c r="F5">
        <v>9285.39</v>
      </c>
      <c r="G5">
        <v>30955</v>
      </c>
      <c r="I5" s="4" t="s">
        <v>489</v>
      </c>
    </row>
    <row r="6" spans="2:9" x14ac:dyDescent="0.25">
      <c r="B6" t="s">
        <v>462</v>
      </c>
      <c r="C6">
        <v>1875</v>
      </c>
      <c r="D6">
        <v>2531.25</v>
      </c>
      <c r="E6">
        <v>2981.25</v>
      </c>
      <c r="F6">
        <v>4220.63</v>
      </c>
      <c r="G6">
        <v>11608.130000000001</v>
      </c>
      <c r="I6" s="4" t="s">
        <v>210</v>
      </c>
    </row>
    <row r="7" spans="2:9" x14ac:dyDescent="0.25">
      <c r="B7" t="s">
        <v>463</v>
      </c>
      <c r="C7">
        <v>1250</v>
      </c>
      <c r="D7">
        <v>1687.5</v>
      </c>
      <c r="E7">
        <v>1987.5</v>
      </c>
      <c r="F7">
        <v>2813.75</v>
      </c>
      <c r="G7">
        <v>7738.75</v>
      </c>
      <c r="I7" s="4" t="s">
        <v>490</v>
      </c>
    </row>
    <row r="8" spans="2:9" x14ac:dyDescent="0.25">
      <c r="B8" t="s">
        <v>464</v>
      </c>
      <c r="C8">
        <v>625</v>
      </c>
      <c r="D8">
        <v>843.75</v>
      </c>
      <c r="E8">
        <v>993.75</v>
      </c>
      <c r="F8">
        <v>1406.88</v>
      </c>
      <c r="G8">
        <v>3869.38</v>
      </c>
      <c r="I8" s="4" t="s">
        <v>491</v>
      </c>
    </row>
    <row r="9" spans="2:9" x14ac:dyDescent="0.25">
      <c r="B9" t="s">
        <v>465</v>
      </c>
      <c r="C9">
        <v>375</v>
      </c>
      <c r="D9">
        <v>506.25</v>
      </c>
      <c r="E9">
        <v>596.25</v>
      </c>
      <c r="F9">
        <v>844.13</v>
      </c>
      <c r="G9">
        <v>2321.63</v>
      </c>
    </row>
    <row r="10" spans="2:9" x14ac:dyDescent="0.25">
      <c r="B10" t="s">
        <v>182</v>
      </c>
      <c r="C10">
        <v>4125</v>
      </c>
      <c r="D10">
        <v>5568.75</v>
      </c>
      <c r="E10">
        <v>8000</v>
      </c>
      <c r="F10">
        <v>9285.39</v>
      </c>
      <c r="G10">
        <v>25537.890000000003</v>
      </c>
      <c r="I10" t="s">
        <v>196</v>
      </c>
    </row>
    <row r="11" spans="2:9" x14ac:dyDescent="0.25">
      <c r="B11" t="s">
        <v>183</v>
      </c>
      <c r="C11">
        <v>875</v>
      </c>
      <c r="D11">
        <v>1181.25</v>
      </c>
      <c r="E11">
        <v>-50</v>
      </c>
      <c r="F11">
        <v>0</v>
      </c>
      <c r="G11">
        <v>5417.1099999999969</v>
      </c>
      <c r="I11" t="s">
        <v>488</v>
      </c>
    </row>
    <row r="15" spans="2:9" x14ac:dyDescent="0.25">
      <c r="C15" t="s">
        <v>174</v>
      </c>
      <c r="D15" t="s">
        <v>175</v>
      </c>
      <c r="E15" t="s">
        <v>176</v>
      </c>
      <c r="F15" t="s">
        <v>177</v>
      </c>
      <c r="G15" t="s">
        <v>214</v>
      </c>
      <c r="I15" t="s">
        <v>198</v>
      </c>
    </row>
    <row r="16" spans="2:9" x14ac:dyDescent="0.25">
      <c r="B16" t="s">
        <v>9</v>
      </c>
      <c r="C16">
        <v>5000</v>
      </c>
      <c r="D16">
        <v>6750</v>
      </c>
      <c r="E16">
        <v>7950</v>
      </c>
      <c r="F16">
        <v>9285.39</v>
      </c>
      <c r="G16">
        <v>30955</v>
      </c>
      <c r="I16" s="4" t="s">
        <v>203</v>
      </c>
    </row>
    <row r="17" spans="2:9" x14ac:dyDescent="0.25">
      <c r="B17" t="s">
        <v>462</v>
      </c>
      <c r="C17">
        <v>1875</v>
      </c>
      <c r="D17">
        <v>2531.25</v>
      </c>
      <c r="E17">
        <v>2981.25</v>
      </c>
      <c r="F17">
        <v>4220.63</v>
      </c>
      <c r="G17">
        <v>11608.130000000001</v>
      </c>
      <c r="I17" s="4" t="s">
        <v>199</v>
      </c>
    </row>
    <row r="18" spans="2:9" x14ac:dyDescent="0.25">
      <c r="B18" t="s">
        <v>463</v>
      </c>
      <c r="C18">
        <v>1250</v>
      </c>
      <c r="D18">
        <v>1687.5</v>
      </c>
      <c r="E18">
        <v>1987.5</v>
      </c>
      <c r="F18">
        <v>2813.75</v>
      </c>
      <c r="G18">
        <v>7738.75</v>
      </c>
      <c r="I18" s="181" t="s">
        <v>477</v>
      </c>
    </row>
    <row r="19" spans="2:9" x14ac:dyDescent="0.25">
      <c r="B19" t="s">
        <v>464</v>
      </c>
      <c r="C19">
        <v>625</v>
      </c>
      <c r="D19">
        <v>843.75</v>
      </c>
      <c r="E19">
        <v>993.75</v>
      </c>
      <c r="F19">
        <v>1406.88</v>
      </c>
      <c r="G19">
        <v>3869.38</v>
      </c>
      <c r="I19" s="4" t="s">
        <v>200</v>
      </c>
    </row>
    <row r="20" spans="2:9" x14ac:dyDescent="0.25">
      <c r="B20" t="s">
        <v>465</v>
      </c>
      <c r="C20">
        <v>375</v>
      </c>
      <c r="D20">
        <v>506.25</v>
      </c>
      <c r="E20">
        <v>596.25</v>
      </c>
      <c r="F20">
        <v>844.13</v>
      </c>
      <c r="G20">
        <v>2321.63</v>
      </c>
    </row>
    <row r="21" spans="2:9" x14ac:dyDescent="0.25">
      <c r="B21" t="s">
        <v>182</v>
      </c>
      <c r="C21">
        <v>4125</v>
      </c>
      <c r="D21">
        <v>5568.75</v>
      </c>
      <c r="E21">
        <v>8000</v>
      </c>
      <c r="F21">
        <v>9285.39</v>
      </c>
      <c r="G21">
        <v>25537.890000000003</v>
      </c>
    </row>
    <row r="22" spans="2:9" x14ac:dyDescent="0.25">
      <c r="B22" t="s">
        <v>183</v>
      </c>
      <c r="C22">
        <v>875</v>
      </c>
      <c r="D22">
        <v>1181.25</v>
      </c>
      <c r="E22">
        <v>-50</v>
      </c>
      <c r="F22">
        <v>0</v>
      </c>
      <c r="G22">
        <v>5417.1099999999969</v>
      </c>
    </row>
    <row r="26" spans="2:9" x14ac:dyDescent="0.25">
      <c r="C26" t="s">
        <v>174</v>
      </c>
      <c r="D26" t="s">
        <v>175</v>
      </c>
      <c r="E26" t="s">
        <v>176</v>
      </c>
      <c r="F26" t="s">
        <v>177</v>
      </c>
      <c r="G26" t="s">
        <v>214</v>
      </c>
      <c r="I26" t="s">
        <v>201</v>
      </c>
    </row>
    <row r="27" spans="2:9" x14ac:dyDescent="0.25">
      <c r="B27" t="s">
        <v>9</v>
      </c>
      <c r="C27">
        <v>5000</v>
      </c>
      <c r="D27">
        <v>6750</v>
      </c>
      <c r="E27">
        <v>7950</v>
      </c>
      <c r="F27">
        <v>9285.39</v>
      </c>
      <c r="G27">
        <v>30955</v>
      </c>
      <c r="I27" s="4" t="s">
        <v>202</v>
      </c>
    </row>
    <row r="28" spans="2:9" x14ac:dyDescent="0.25">
      <c r="B28" t="s">
        <v>462</v>
      </c>
      <c r="C28">
        <v>1875</v>
      </c>
      <c r="D28">
        <v>2531.25</v>
      </c>
      <c r="E28">
        <v>2981.25</v>
      </c>
      <c r="F28">
        <v>4220.63</v>
      </c>
      <c r="G28">
        <v>11608.130000000001</v>
      </c>
      <c r="I28" s="4" t="s">
        <v>204</v>
      </c>
    </row>
    <row r="29" spans="2:9" x14ac:dyDescent="0.25">
      <c r="B29" t="s">
        <v>463</v>
      </c>
      <c r="C29">
        <v>1250</v>
      </c>
      <c r="D29">
        <v>1687.5</v>
      </c>
      <c r="E29">
        <v>1987.5</v>
      </c>
      <c r="F29">
        <v>2813.75</v>
      </c>
      <c r="G29">
        <v>7738.75</v>
      </c>
      <c r="I29" s="4" t="s">
        <v>482</v>
      </c>
    </row>
    <row r="30" spans="2:9" x14ac:dyDescent="0.25">
      <c r="B30" t="s">
        <v>464</v>
      </c>
      <c r="C30">
        <v>625</v>
      </c>
      <c r="D30">
        <v>843.75</v>
      </c>
      <c r="E30">
        <v>993.75</v>
      </c>
      <c r="F30">
        <v>1406.88</v>
      </c>
      <c r="G30">
        <v>3869.38</v>
      </c>
    </row>
    <row r="31" spans="2:9" x14ac:dyDescent="0.25">
      <c r="B31" t="s">
        <v>465</v>
      </c>
      <c r="C31">
        <v>375</v>
      </c>
      <c r="D31">
        <v>506.25</v>
      </c>
      <c r="E31">
        <v>596.25</v>
      </c>
      <c r="F31">
        <v>844.13</v>
      </c>
      <c r="G31">
        <v>2321.63</v>
      </c>
    </row>
    <row r="32" spans="2:9" x14ac:dyDescent="0.25">
      <c r="B32" t="s">
        <v>182</v>
      </c>
      <c r="C32">
        <v>4125</v>
      </c>
      <c r="D32">
        <v>5568.75</v>
      </c>
      <c r="E32">
        <v>8000</v>
      </c>
      <c r="F32">
        <v>9285.39</v>
      </c>
      <c r="G32">
        <v>25537.890000000003</v>
      </c>
    </row>
    <row r="33" spans="2:9" x14ac:dyDescent="0.25">
      <c r="B33" t="s">
        <v>183</v>
      </c>
      <c r="C33">
        <v>875</v>
      </c>
      <c r="D33">
        <v>1181.25</v>
      </c>
      <c r="E33">
        <v>-50</v>
      </c>
      <c r="F33">
        <v>0</v>
      </c>
      <c r="G33">
        <v>5417.1099999999969</v>
      </c>
    </row>
    <row r="37" spans="2:9" x14ac:dyDescent="0.25">
      <c r="B37" t="s">
        <v>468</v>
      </c>
      <c r="C37" t="s">
        <v>174</v>
      </c>
      <c r="D37" t="s">
        <v>175</v>
      </c>
      <c r="E37" t="s">
        <v>176</v>
      </c>
      <c r="F37" t="s">
        <v>177</v>
      </c>
      <c r="G37" t="s">
        <v>214</v>
      </c>
      <c r="I37" s="9" t="s">
        <v>476</v>
      </c>
    </row>
    <row r="38" spans="2:9" x14ac:dyDescent="0.25">
      <c r="B38" t="s">
        <v>9</v>
      </c>
      <c r="C38">
        <v>5000</v>
      </c>
      <c r="D38">
        <v>6750</v>
      </c>
      <c r="E38">
        <v>7950</v>
      </c>
      <c r="F38">
        <v>9285.39</v>
      </c>
      <c r="G38">
        <v>30955</v>
      </c>
      <c r="I38" t="s">
        <v>483</v>
      </c>
    </row>
    <row r="39" spans="2:9" x14ac:dyDescent="0.25">
      <c r="B39" t="s">
        <v>462</v>
      </c>
      <c r="C39">
        <v>1875</v>
      </c>
      <c r="D39">
        <v>2531.25</v>
      </c>
      <c r="E39">
        <v>2981.25</v>
      </c>
      <c r="F39">
        <v>4220.63</v>
      </c>
      <c r="G39">
        <v>11608.130000000001</v>
      </c>
    </row>
    <row r="40" spans="2:9" x14ac:dyDescent="0.25">
      <c r="B40" t="s">
        <v>463</v>
      </c>
      <c r="C40">
        <v>1250</v>
      </c>
      <c r="D40">
        <v>1687.5</v>
      </c>
      <c r="E40">
        <v>1987.5</v>
      </c>
      <c r="F40">
        <v>2813.75</v>
      </c>
      <c r="G40">
        <v>7738.75</v>
      </c>
      <c r="I40" t="s">
        <v>484</v>
      </c>
    </row>
    <row r="41" spans="2:9" x14ac:dyDescent="0.25">
      <c r="B41" t="s">
        <v>464</v>
      </c>
      <c r="C41">
        <v>625</v>
      </c>
      <c r="D41">
        <v>843.75</v>
      </c>
      <c r="E41">
        <v>993.75</v>
      </c>
      <c r="F41">
        <v>1406.88</v>
      </c>
      <c r="G41">
        <v>3869.38</v>
      </c>
      <c r="I41" t="s">
        <v>485</v>
      </c>
    </row>
    <row r="42" spans="2:9" x14ac:dyDescent="0.25">
      <c r="B42" t="s">
        <v>465</v>
      </c>
      <c r="C42">
        <v>375</v>
      </c>
      <c r="D42">
        <v>506.25</v>
      </c>
      <c r="E42">
        <v>596.25</v>
      </c>
      <c r="F42">
        <v>844.13</v>
      </c>
      <c r="G42">
        <v>2321.63</v>
      </c>
      <c r="I42" t="s">
        <v>486</v>
      </c>
    </row>
    <row r="43" spans="2:9" x14ac:dyDescent="0.25">
      <c r="B43" t="s">
        <v>182</v>
      </c>
      <c r="C43">
        <v>4125</v>
      </c>
      <c r="D43">
        <v>5568.75</v>
      </c>
      <c r="E43">
        <v>8000</v>
      </c>
      <c r="F43">
        <v>9285.39</v>
      </c>
      <c r="G43">
        <v>25537.890000000003</v>
      </c>
      <c r="I43" t="s">
        <v>487</v>
      </c>
    </row>
    <row r="44" spans="2:9" x14ac:dyDescent="0.25">
      <c r="B44" t="s">
        <v>183</v>
      </c>
      <c r="C44">
        <v>875</v>
      </c>
      <c r="D44">
        <v>1181.25</v>
      </c>
      <c r="E44">
        <v>-50</v>
      </c>
      <c r="F44">
        <v>0</v>
      </c>
      <c r="G44">
        <v>5417.1099999999969</v>
      </c>
    </row>
    <row r="48" spans="2:9" x14ac:dyDescent="0.25">
      <c r="B48" t="s">
        <v>468</v>
      </c>
      <c r="C48" t="s">
        <v>174</v>
      </c>
      <c r="D48" t="s">
        <v>175</v>
      </c>
      <c r="E48" t="s">
        <v>176</v>
      </c>
      <c r="F48" t="s">
        <v>177</v>
      </c>
      <c r="G48" t="s">
        <v>214</v>
      </c>
      <c r="I48" s="9" t="s">
        <v>206</v>
      </c>
    </row>
    <row r="49" spans="2:9" x14ac:dyDescent="0.25">
      <c r="B49" t="s">
        <v>9</v>
      </c>
      <c r="C49">
        <v>5000</v>
      </c>
      <c r="D49">
        <v>6750</v>
      </c>
      <c r="E49">
        <v>7950</v>
      </c>
      <c r="F49">
        <v>9285.39</v>
      </c>
      <c r="G49">
        <v>30955</v>
      </c>
      <c r="I49" t="s">
        <v>207</v>
      </c>
    </row>
    <row r="50" spans="2:9" x14ac:dyDescent="0.25">
      <c r="B50" t="s">
        <v>462</v>
      </c>
      <c r="C50">
        <v>1875</v>
      </c>
      <c r="D50">
        <v>2531.25</v>
      </c>
      <c r="E50">
        <v>2981.25</v>
      </c>
      <c r="F50">
        <v>4220.63</v>
      </c>
      <c r="G50">
        <v>11608.130000000001</v>
      </c>
      <c r="I50" t="s">
        <v>208</v>
      </c>
    </row>
    <row r="51" spans="2:9" x14ac:dyDescent="0.25">
      <c r="B51" t="s">
        <v>463</v>
      </c>
      <c r="C51">
        <v>1250</v>
      </c>
      <c r="D51">
        <v>1687.5</v>
      </c>
      <c r="E51">
        <v>1987.5</v>
      </c>
      <c r="F51">
        <v>2813.75</v>
      </c>
      <c r="G51">
        <v>7738.75</v>
      </c>
      <c r="I51" t="s">
        <v>209</v>
      </c>
    </row>
    <row r="52" spans="2:9" x14ac:dyDescent="0.25">
      <c r="B52" t="s">
        <v>464</v>
      </c>
      <c r="C52">
        <v>625</v>
      </c>
      <c r="D52">
        <v>843.75</v>
      </c>
      <c r="E52">
        <v>993.75</v>
      </c>
      <c r="F52">
        <v>1406.88</v>
      </c>
      <c r="G52">
        <v>3869.38</v>
      </c>
    </row>
    <row r="53" spans="2:9" x14ac:dyDescent="0.25">
      <c r="B53" t="s">
        <v>465</v>
      </c>
      <c r="C53">
        <v>375</v>
      </c>
      <c r="D53">
        <v>506.25</v>
      </c>
      <c r="E53">
        <v>596.25</v>
      </c>
      <c r="F53">
        <v>844.13</v>
      </c>
      <c r="G53">
        <v>2321.63</v>
      </c>
    </row>
    <row r="54" spans="2:9" x14ac:dyDescent="0.25">
      <c r="B54" t="s">
        <v>182</v>
      </c>
      <c r="C54">
        <v>4125</v>
      </c>
      <c r="D54">
        <v>5568.75</v>
      </c>
      <c r="E54">
        <v>8000</v>
      </c>
      <c r="F54">
        <v>9285.39</v>
      </c>
      <c r="G54">
        <v>25537.890000000003</v>
      </c>
    </row>
    <row r="55" spans="2:9" x14ac:dyDescent="0.25">
      <c r="B55" t="s">
        <v>183</v>
      </c>
      <c r="C55">
        <v>875</v>
      </c>
      <c r="D55">
        <v>1181.25</v>
      </c>
      <c r="E55">
        <v>-50</v>
      </c>
      <c r="F55">
        <v>0</v>
      </c>
      <c r="G55">
        <v>5417.1099999999969</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E6CB4-35FD-425A-8748-03A6F385D680}">
  <sheetPr>
    <tabColor rgb="FFFFFF00"/>
  </sheetPr>
  <dimension ref="B2:H50"/>
  <sheetViews>
    <sheetView zoomScale="115" zoomScaleNormal="115" workbookViewId="0">
      <selection activeCell="H44" sqref="H44:H47"/>
    </sheetView>
  </sheetViews>
  <sheetFormatPr defaultRowHeight="15" x14ac:dyDescent="0.25"/>
  <cols>
    <col min="1" max="1" width="1.7109375" customWidth="1"/>
    <col min="2" max="2" width="23.28515625" customWidth="1"/>
    <col min="3" max="6" width="13" customWidth="1"/>
    <col min="7" max="7" width="1.7109375" customWidth="1"/>
    <col min="11" max="11" width="11.140625" customWidth="1"/>
    <col min="12" max="12" width="23.28515625" customWidth="1"/>
    <col min="13" max="16" width="13" customWidth="1"/>
    <col min="17" max="17" width="1.7109375" customWidth="1"/>
  </cols>
  <sheetData>
    <row r="2" spans="2:8" x14ac:dyDescent="0.25">
      <c r="B2" s="9" t="s">
        <v>18</v>
      </c>
    </row>
    <row r="4" spans="2:8" x14ac:dyDescent="0.25">
      <c r="C4" t="s">
        <v>174</v>
      </c>
      <c r="D4" t="s">
        <v>175</v>
      </c>
      <c r="E4" t="s">
        <v>176</v>
      </c>
      <c r="F4" t="s">
        <v>177</v>
      </c>
      <c r="H4" s="9" t="s">
        <v>205</v>
      </c>
    </row>
    <row r="5" spans="2:8" x14ac:dyDescent="0.25">
      <c r="B5" t="s">
        <v>178</v>
      </c>
      <c r="C5">
        <v>5689</v>
      </c>
      <c r="D5">
        <v>2569</v>
      </c>
      <c r="E5">
        <v>6587</v>
      </c>
      <c r="F5">
        <v>8700</v>
      </c>
      <c r="H5" s="4" t="s">
        <v>193</v>
      </c>
    </row>
    <row r="6" spans="2:8" x14ac:dyDescent="0.25">
      <c r="B6" t="s">
        <v>179</v>
      </c>
      <c r="C6">
        <v>1801.15</v>
      </c>
      <c r="D6">
        <v>2099.15</v>
      </c>
      <c r="E6">
        <v>4100.3</v>
      </c>
      <c r="F6">
        <v>4245</v>
      </c>
      <c r="H6" s="4" t="s">
        <v>210</v>
      </c>
    </row>
    <row r="7" spans="2:8" x14ac:dyDescent="0.25">
      <c r="B7" t="s">
        <v>180</v>
      </c>
      <c r="C7">
        <v>537.79999999999995</v>
      </c>
      <c r="D7">
        <v>513.80000000000007</v>
      </c>
      <c r="E7">
        <v>1617.4</v>
      </c>
      <c r="F7">
        <v>1740</v>
      </c>
      <c r="H7" s="4" t="s">
        <v>194</v>
      </c>
    </row>
    <row r="8" spans="2:8" x14ac:dyDescent="0.25">
      <c r="B8" t="s">
        <v>181</v>
      </c>
      <c r="C8">
        <v>253.35</v>
      </c>
      <c r="D8">
        <v>385.34999999999997</v>
      </c>
      <c r="E8">
        <f>E5-E6-E7</f>
        <v>869.29999999999973</v>
      </c>
      <c r="F8">
        <v>1305</v>
      </c>
    </row>
    <row r="9" spans="2:8" x14ac:dyDescent="0.25">
      <c r="B9" t="s">
        <v>182</v>
      </c>
      <c r="C9">
        <f t="shared" ref="C9:F9" si="0">SUM(C6:C8)</f>
        <v>2592.2999999999997</v>
      </c>
      <c r="D9">
        <f t="shared" si="0"/>
        <v>2998.3</v>
      </c>
      <c r="E9">
        <f t="shared" si="0"/>
        <v>6587</v>
      </c>
      <c r="F9">
        <f t="shared" si="0"/>
        <v>7290</v>
      </c>
      <c r="H9" t="s">
        <v>196</v>
      </c>
    </row>
    <row r="10" spans="2:8" x14ac:dyDescent="0.25">
      <c r="B10" t="s">
        <v>183</v>
      </c>
      <c r="C10">
        <f t="shared" ref="C10:F10" si="1">C5-C9</f>
        <v>3096.7000000000003</v>
      </c>
      <c r="D10">
        <f t="shared" si="1"/>
        <v>-429.30000000000018</v>
      </c>
      <c r="E10">
        <f t="shared" si="1"/>
        <v>0</v>
      </c>
      <c r="F10">
        <f t="shared" si="1"/>
        <v>1410</v>
      </c>
      <c r="H10" t="s">
        <v>197</v>
      </c>
    </row>
    <row r="12" spans="2:8" x14ac:dyDescent="0.25">
      <c r="D12" t="s">
        <v>184</v>
      </c>
    </row>
    <row r="14" spans="2:8" x14ac:dyDescent="0.25">
      <c r="C14" t="s">
        <v>174</v>
      </c>
      <c r="D14" t="s">
        <v>175</v>
      </c>
      <c r="E14" t="s">
        <v>176</v>
      </c>
      <c r="F14" t="s">
        <v>177</v>
      </c>
      <c r="H14" t="s">
        <v>198</v>
      </c>
    </row>
    <row r="15" spans="2:8" x14ac:dyDescent="0.25">
      <c r="B15" t="s">
        <v>178</v>
      </c>
      <c r="C15">
        <v>5689</v>
      </c>
      <c r="D15">
        <v>2569</v>
      </c>
      <c r="E15">
        <v>6587</v>
      </c>
      <c r="F15">
        <v>8700</v>
      </c>
      <c r="H15" s="4" t="s">
        <v>199</v>
      </c>
    </row>
    <row r="16" spans="2:8" x14ac:dyDescent="0.25">
      <c r="B16" t="s">
        <v>179</v>
      </c>
      <c r="C16">
        <v>1801.15</v>
      </c>
      <c r="D16">
        <v>2099.15</v>
      </c>
      <c r="E16">
        <v>4100.3</v>
      </c>
      <c r="F16">
        <v>4245</v>
      </c>
      <c r="H16" s="4" t="s">
        <v>203</v>
      </c>
    </row>
    <row r="17" spans="2:8" x14ac:dyDescent="0.25">
      <c r="B17" t="s">
        <v>180</v>
      </c>
      <c r="C17">
        <v>537.79999999999995</v>
      </c>
      <c r="D17">
        <v>513.80000000000007</v>
      </c>
      <c r="E17">
        <v>1617.4</v>
      </c>
      <c r="F17">
        <v>1740</v>
      </c>
      <c r="H17" s="4" t="s">
        <v>200</v>
      </c>
    </row>
    <row r="18" spans="2:8" x14ac:dyDescent="0.25">
      <c r="B18" t="s">
        <v>181</v>
      </c>
      <c r="C18">
        <v>253.35</v>
      </c>
      <c r="D18">
        <v>385.34999999999997</v>
      </c>
      <c r="E18">
        <f>E15-E16-E17</f>
        <v>869.29999999999973</v>
      </c>
      <c r="F18">
        <v>1305</v>
      </c>
      <c r="H18" s="181" t="s">
        <v>477</v>
      </c>
    </row>
    <row r="19" spans="2:8" x14ac:dyDescent="0.25">
      <c r="B19" t="s">
        <v>182</v>
      </c>
      <c r="C19">
        <f t="shared" ref="C19:F19" si="2">SUM(C16:C18)</f>
        <v>2592.2999999999997</v>
      </c>
      <c r="D19">
        <f t="shared" si="2"/>
        <v>2998.3</v>
      </c>
      <c r="E19">
        <f t="shared" si="2"/>
        <v>6587</v>
      </c>
      <c r="F19">
        <f t="shared" si="2"/>
        <v>7290</v>
      </c>
    </row>
    <row r="20" spans="2:8" x14ac:dyDescent="0.25">
      <c r="B20" t="s">
        <v>183</v>
      </c>
      <c r="C20">
        <f t="shared" ref="C20:F20" si="3">C15-C19</f>
        <v>3096.7000000000003</v>
      </c>
      <c r="D20">
        <f t="shared" si="3"/>
        <v>-429.30000000000018</v>
      </c>
      <c r="E20">
        <f t="shared" si="3"/>
        <v>0</v>
      </c>
      <c r="F20">
        <f t="shared" si="3"/>
        <v>1410</v>
      </c>
    </row>
    <row r="22" spans="2:8" x14ac:dyDescent="0.25">
      <c r="D22" t="s">
        <v>184</v>
      </c>
    </row>
    <row r="24" spans="2:8" x14ac:dyDescent="0.25">
      <c r="B24" t="s">
        <v>475</v>
      </c>
      <c r="C24" t="s">
        <v>174</v>
      </c>
      <c r="D24" t="s">
        <v>175</v>
      </c>
      <c r="E24" t="s">
        <v>176</v>
      </c>
      <c r="F24" t="s">
        <v>177</v>
      </c>
      <c r="H24" s="9" t="s">
        <v>476</v>
      </c>
    </row>
    <row r="25" spans="2:8" x14ac:dyDescent="0.25">
      <c r="B25" t="s">
        <v>178</v>
      </c>
      <c r="C25">
        <v>5689</v>
      </c>
      <c r="D25">
        <v>2569</v>
      </c>
      <c r="E25">
        <v>6587</v>
      </c>
      <c r="F25">
        <v>8700</v>
      </c>
    </row>
    <row r="26" spans="2:8" x14ac:dyDescent="0.25">
      <c r="B26" t="s">
        <v>179</v>
      </c>
      <c r="C26">
        <v>1801.15</v>
      </c>
      <c r="D26">
        <v>2099.15</v>
      </c>
      <c r="E26">
        <v>4100.3</v>
      </c>
      <c r="F26">
        <v>4245</v>
      </c>
    </row>
    <row r="27" spans="2:8" x14ac:dyDescent="0.25">
      <c r="B27" t="s">
        <v>180</v>
      </c>
      <c r="C27">
        <v>537.79999999999995</v>
      </c>
      <c r="D27">
        <v>513.80000000000007</v>
      </c>
      <c r="E27">
        <v>1617.4</v>
      </c>
      <c r="F27">
        <v>1740</v>
      </c>
    </row>
    <row r="28" spans="2:8" x14ac:dyDescent="0.25">
      <c r="B28" t="s">
        <v>181</v>
      </c>
      <c r="C28">
        <v>253.35</v>
      </c>
      <c r="D28">
        <v>385.34999999999997</v>
      </c>
      <c r="E28">
        <f>E25-E26-E27</f>
        <v>869.29999999999973</v>
      </c>
      <c r="F28">
        <v>1305</v>
      </c>
    </row>
    <row r="29" spans="2:8" x14ac:dyDescent="0.25">
      <c r="B29" t="s">
        <v>182</v>
      </c>
      <c r="C29">
        <f t="shared" ref="C29:F29" si="4">SUM(C26:C28)</f>
        <v>2592.2999999999997</v>
      </c>
      <c r="D29">
        <f t="shared" si="4"/>
        <v>2998.3</v>
      </c>
      <c r="E29">
        <f t="shared" si="4"/>
        <v>6587</v>
      </c>
      <c r="F29">
        <f t="shared" si="4"/>
        <v>7290</v>
      </c>
    </row>
    <row r="30" spans="2:8" x14ac:dyDescent="0.25">
      <c r="B30" t="s">
        <v>183</v>
      </c>
      <c r="C30">
        <f t="shared" ref="C30:F30" si="5">C25-C29</f>
        <v>3096.7000000000003</v>
      </c>
      <c r="D30">
        <f t="shared" si="5"/>
        <v>-429.30000000000018</v>
      </c>
      <c r="E30">
        <f t="shared" si="5"/>
        <v>0</v>
      </c>
      <c r="F30">
        <f t="shared" si="5"/>
        <v>1410</v>
      </c>
    </row>
    <row r="32" spans="2:8" x14ac:dyDescent="0.25">
      <c r="D32" t="s">
        <v>184</v>
      </c>
    </row>
    <row r="34" spans="2:8" x14ac:dyDescent="0.25">
      <c r="C34" t="s">
        <v>174</v>
      </c>
      <c r="D34" t="s">
        <v>175</v>
      </c>
      <c r="E34" t="s">
        <v>176</v>
      </c>
      <c r="F34" t="s">
        <v>177</v>
      </c>
      <c r="H34" t="s">
        <v>201</v>
      </c>
    </row>
    <row r="35" spans="2:8" x14ac:dyDescent="0.25">
      <c r="B35" t="s">
        <v>178</v>
      </c>
      <c r="C35">
        <v>5689</v>
      </c>
      <c r="D35">
        <v>2569</v>
      </c>
      <c r="E35">
        <v>6587</v>
      </c>
      <c r="F35">
        <v>8700</v>
      </c>
      <c r="H35" s="4" t="s">
        <v>202</v>
      </c>
    </row>
    <row r="36" spans="2:8" x14ac:dyDescent="0.25">
      <c r="B36" t="s">
        <v>179</v>
      </c>
      <c r="C36">
        <v>1801.15</v>
      </c>
      <c r="D36">
        <v>2099.15</v>
      </c>
      <c r="E36">
        <v>4100.3</v>
      </c>
      <c r="F36">
        <v>4245</v>
      </c>
      <c r="H36" s="4" t="s">
        <v>204</v>
      </c>
    </row>
    <row r="37" spans="2:8" x14ac:dyDescent="0.25">
      <c r="B37" t="s">
        <v>180</v>
      </c>
      <c r="C37">
        <v>537.79999999999995</v>
      </c>
      <c r="D37">
        <v>513.80000000000007</v>
      </c>
      <c r="E37">
        <v>1617.4</v>
      </c>
      <c r="F37">
        <v>1740</v>
      </c>
      <c r="H37" s="4"/>
    </row>
    <row r="38" spans="2:8" x14ac:dyDescent="0.25">
      <c r="B38" t="s">
        <v>181</v>
      </c>
      <c r="C38">
        <v>253.35</v>
      </c>
      <c r="D38">
        <v>385.34999999999997</v>
      </c>
      <c r="E38">
        <f>E35-E36-E37</f>
        <v>869.29999999999973</v>
      </c>
      <c r="F38">
        <v>1305</v>
      </c>
    </row>
    <row r="39" spans="2:8" x14ac:dyDescent="0.25">
      <c r="B39" t="s">
        <v>182</v>
      </c>
      <c r="C39">
        <f t="shared" ref="C39:F39" si="6">SUM(C36:C38)</f>
        <v>2592.2999999999997</v>
      </c>
      <c r="D39">
        <f t="shared" si="6"/>
        <v>2998.3</v>
      </c>
      <c r="E39">
        <f t="shared" si="6"/>
        <v>6587</v>
      </c>
      <c r="F39">
        <f t="shared" si="6"/>
        <v>7290</v>
      </c>
    </row>
    <row r="40" spans="2:8" x14ac:dyDescent="0.25">
      <c r="B40" t="s">
        <v>183</v>
      </c>
      <c r="C40">
        <f t="shared" ref="C40:F40" si="7">C35-C39</f>
        <v>3096.7000000000003</v>
      </c>
      <c r="D40">
        <f t="shared" si="7"/>
        <v>-429.30000000000018</v>
      </c>
      <c r="E40">
        <f t="shared" si="7"/>
        <v>0</v>
      </c>
      <c r="F40">
        <f t="shared" si="7"/>
        <v>1410</v>
      </c>
    </row>
    <row r="42" spans="2:8" x14ac:dyDescent="0.25">
      <c r="D42" t="s">
        <v>184</v>
      </c>
    </row>
    <row r="44" spans="2:8" x14ac:dyDescent="0.25">
      <c r="B44" t="s">
        <v>195</v>
      </c>
      <c r="C44" t="s">
        <v>174</v>
      </c>
      <c r="D44" t="s">
        <v>175</v>
      </c>
      <c r="E44" t="s">
        <v>176</v>
      </c>
      <c r="F44" t="s">
        <v>177</v>
      </c>
      <c r="H44" s="9" t="s">
        <v>206</v>
      </c>
    </row>
    <row r="45" spans="2:8" x14ac:dyDescent="0.25">
      <c r="B45" t="s">
        <v>178</v>
      </c>
      <c r="C45">
        <v>5689</v>
      </c>
      <c r="D45">
        <v>2569</v>
      </c>
      <c r="E45">
        <v>6587</v>
      </c>
      <c r="F45">
        <v>8700</v>
      </c>
      <c r="H45" t="s">
        <v>207</v>
      </c>
    </row>
    <row r="46" spans="2:8" x14ac:dyDescent="0.25">
      <c r="B46" t="s">
        <v>179</v>
      </c>
      <c r="C46">
        <v>1801.15</v>
      </c>
      <c r="D46">
        <v>2099.15</v>
      </c>
      <c r="E46">
        <v>4100.3</v>
      </c>
      <c r="F46">
        <v>4245</v>
      </c>
      <c r="H46" t="s">
        <v>208</v>
      </c>
    </row>
    <row r="47" spans="2:8" x14ac:dyDescent="0.25">
      <c r="B47" t="s">
        <v>180</v>
      </c>
      <c r="C47">
        <v>537.79999999999995</v>
      </c>
      <c r="D47">
        <v>513.80000000000007</v>
      </c>
      <c r="E47">
        <v>1617.4</v>
      </c>
      <c r="F47">
        <v>1740</v>
      </c>
      <c r="H47" t="s">
        <v>209</v>
      </c>
    </row>
    <row r="48" spans="2:8" x14ac:dyDescent="0.25">
      <c r="B48" t="s">
        <v>181</v>
      </c>
      <c r="C48">
        <v>253.35</v>
      </c>
      <c r="D48">
        <v>385.34999999999997</v>
      </c>
      <c r="E48">
        <f>E45-E46-E47</f>
        <v>869.29999999999973</v>
      </c>
      <c r="F48">
        <v>1305</v>
      </c>
    </row>
    <row r="49" spans="2:6" x14ac:dyDescent="0.25">
      <c r="B49" t="s">
        <v>182</v>
      </c>
      <c r="C49">
        <f t="shared" ref="C49:F49" si="8">SUM(C46:C48)</f>
        <v>2592.2999999999997</v>
      </c>
      <c r="D49">
        <f t="shared" si="8"/>
        <v>2998.3</v>
      </c>
      <c r="E49">
        <f t="shared" si="8"/>
        <v>6587</v>
      </c>
      <c r="F49">
        <f t="shared" si="8"/>
        <v>7290</v>
      </c>
    </row>
    <row r="50" spans="2:6" x14ac:dyDescent="0.25">
      <c r="B50" t="s">
        <v>183</v>
      </c>
      <c r="C50">
        <f>C45-C49</f>
        <v>3096.7000000000003</v>
      </c>
      <c r="D50">
        <f t="shared" ref="D50:F50" si="9">D45-D49</f>
        <v>-429.30000000000018</v>
      </c>
      <c r="E50">
        <f t="shared" si="9"/>
        <v>0</v>
      </c>
      <c r="F50">
        <f t="shared" si="9"/>
        <v>1410</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49C22-C349-47E3-956A-98965332C653}">
  <sheetPr>
    <tabColor rgb="FFFFFF00"/>
  </sheetPr>
  <dimension ref="B2:H51"/>
  <sheetViews>
    <sheetView zoomScale="115" zoomScaleNormal="115" workbookViewId="0">
      <selection activeCell="H44" sqref="H44:H47"/>
    </sheetView>
  </sheetViews>
  <sheetFormatPr defaultRowHeight="15" x14ac:dyDescent="0.25"/>
  <cols>
    <col min="1" max="1" width="1.7109375" customWidth="1"/>
    <col min="2" max="2" width="23.28515625" customWidth="1"/>
    <col min="3" max="6" width="13" customWidth="1"/>
    <col min="7" max="7" width="1.7109375" customWidth="1"/>
    <col min="11" max="11" width="11.140625" customWidth="1"/>
    <col min="12" max="12" width="23.28515625" customWidth="1"/>
    <col min="13" max="16" width="13" customWidth="1"/>
    <col min="17" max="17" width="1.7109375" customWidth="1"/>
  </cols>
  <sheetData>
    <row r="2" spans="2:8" x14ac:dyDescent="0.25">
      <c r="B2" s="9" t="s">
        <v>18</v>
      </c>
    </row>
    <row r="4" spans="2:8" x14ac:dyDescent="0.25">
      <c r="C4" s="9" t="s">
        <v>174</v>
      </c>
      <c r="D4" s="9" t="s">
        <v>175</v>
      </c>
      <c r="E4" s="9" t="s">
        <v>176</v>
      </c>
      <c r="F4" s="9" t="s">
        <v>177</v>
      </c>
      <c r="H4" s="9" t="s">
        <v>205</v>
      </c>
    </row>
    <row r="5" spans="2:8" x14ac:dyDescent="0.25">
      <c r="B5" t="s">
        <v>178</v>
      </c>
      <c r="C5">
        <v>5689</v>
      </c>
      <c r="D5">
        <v>2569</v>
      </c>
      <c r="E5">
        <v>6587</v>
      </c>
      <c r="F5">
        <v>8700</v>
      </c>
      <c r="H5" s="4" t="s">
        <v>193</v>
      </c>
    </row>
    <row r="6" spans="2:8" x14ac:dyDescent="0.25">
      <c r="B6" s="182" t="s">
        <v>179</v>
      </c>
      <c r="C6">
        <v>1801.15</v>
      </c>
      <c r="D6">
        <v>2099.15</v>
      </c>
      <c r="E6">
        <v>4100.3</v>
      </c>
      <c r="F6">
        <v>4245</v>
      </c>
      <c r="H6" s="4" t="s">
        <v>210</v>
      </c>
    </row>
    <row r="7" spans="2:8" x14ac:dyDescent="0.25">
      <c r="B7" s="182" t="s">
        <v>180</v>
      </c>
      <c r="C7">
        <v>537.79999999999995</v>
      </c>
      <c r="D7">
        <v>513.80000000000007</v>
      </c>
      <c r="E7">
        <v>1617.4</v>
      </c>
      <c r="F7">
        <v>1740</v>
      </c>
      <c r="H7" s="4" t="s">
        <v>194</v>
      </c>
    </row>
    <row r="8" spans="2:8" x14ac:dyDescent="0.25">
      <c r="B8" s="182" t="s">
        <v>181</v>
      </c>
      <c r="C8">
        <v>253.35</v>
      </c>
      <c r="D8">
        <v>385.34999999999997</v>
      </c>
      <c r="E8">
        <f>E5-E6-E7</f>
        <v>869.29999999999973</v>
      </c>
      <c r="F8">
        <v>1305</v>
      </c>
    </row>
    <row r="9" spans="2:8" x14ac:dyDescent="0.25">
      <c r="B9" s="173" t="s">
        <v>182</v>
      </c>
      <c r="C9" s="173">
        <f t="shared" ref="C9:F9" si="0">SUM(C6:C8)</f>
        <v>2592.2999999999997</v>
      </c>
      <c r="D9" s="173">
        <f t="shared" si="0"/>
        <v>2998.3</v>
      </c>
      <c r="E9" s="173">
        <f t="shared" si="0"/>
        <v>6587</v>
      </c>
      <c r="F9" s="173">
        <f t="shared" si="0"/>
        <v>7290</v>
      </c>
      <c r="H9" t="s">
        <v>196</v>
      </c>
    </row>
    <row r="10" spans="2:8" ht="15.75" thickBot="1" x14ac:dyDescent="0.3">
      <c r="B10" s="174" t="s">
        <v>183</v>
      </c>
      <c r="C10" s="174">
        <f t="shared" ref="C10:F10" si="1">C5-C9</f>
        <v>3096.7000000000003</v>
      </c>
      <c r="D10" s="174">
        <f t="shared" si="1"/>
        <v>-429.30000000000018</v>
      </c>
      <c r="E10" s="174">
        <f t="shared" si="1"/>
        <v>0</v>
      </c>
      <c r="F10" s="174">
        <f t="shared" si="1"/>
        <v>1410</v>
      </c>
      <c r="H10" t="s">
        <v>197</v>
      </c>
    </row>
    <row r="11" spans="2:8" ht="15.75" thickTop="1" x14ac:dyDescent="0.25"/>
    <row r="12" spans="2:8" x14ac:dyDescent="0.25">
      <c r="D12" t="s">
        <v>184</v>
      </c>
    </row>
    <row r="14" spans="2:8" x14ac:dyDescent="0.25">
      <c r="C14" s="9" t="s">
        <v>174</v>
      </c>
      <c r="D14" s="9" t="s">
        <v>175</v>
      </c>
      <c r="E14" s="9" t="s">
        <v>176</v>
      </c>
      <c r="F14" s="9" t="s">
        <v>177</v>
      </c>
      <c r="H14" t="s">
        <v>198</v>
      </c>
    </row>
    <row r="15" spans="2:8" x14ac:dyDescent="0.25">
      <c r="B15" t="s">
        <v>178</v>
      </c>
      <c r="C15" s="60">
        <v>5689</v>
      </c>
      <c r="D15" s="60">
        <v>2569</v>
      </c>
      <c r="E15" s="60">
        <v>6587</v>
      </c>
      <c r="F15" s="60">
        <v>8700</v>
      </c>
      <c r="H15" s="4" t="s">
        <v>199</v>
      </c>
    </row>
    <row r="16" spans="2:8" x14ac:dyDescent="0.25">
      <c r="B16" s="4" t="s">
        <v>179</v>
      </c>
      <c r="C16" s="61">
        <v>1801.15</v>
      </c>
      <c r="D16" s="61">
        <v>2099.15</v>
      </c>
      <c r="E16" s="61">
        <v>4100.3</v>
      </c>
      <c r="F16" s="61">
        <v>4245</v>
      </c>
      <c r="H16" s="4" t="s">
        <v>203</v>
      </c>
    </row>
    <row r="17" spans="2:8" x14ac:dyDescent="0.25">
      <c r="B17" s="4" t="s">
        <v>180</v>
      </c>
      <c r="C17" s="61">
        <v>537.79999999999995</v>
      </c>
      <c r="D17" s="61">
        <v>513.80000000000007</v>
      </c>
      <c r="E17" s="61">
        <v>1617.4</v>
      </c>
      <c r="F17" s="61">
        <v>1740</v>
      </c>
      <c r="H17" s="4" t="s">
        <v>200</v>
      </c>
    </row>
    <row r="18" spans="2:8" x14ac:dyDescent="0.25">
      <c r="B18" s="4" t="s">
        <v>181</v>
      </c>
      <c r="C18" s="61">
        <v>253.35</v>
      </c>
      <c r="D18" s="61">
        <v>385.34999999999997</v>
      </c>
      <c r="E18" s="61">
        <f>E15-E16-E17</f>
        <v>869.29999999999973</v>
      </c>
      <c r="F18" s="61">
        <v>1305</v>
      </c>
      <c r="H18" s="181" t="s">
        <v>477</v>
      </c>
    </row>
    <row r="19" spans="2:8" x14ac:dyDescent="0.25">
      <c r="B19" s="173" t="s">
        <v>182</v>
      </c>
      <c r="C19" s="175">
        <f t="shared" ref="C19:F19" si="2">SUM(C16:C18)</f>
        <v>2592.2999999999997</v>
      </c>
      <c r="D19" s="175">
        <f t="shared" si="2"/>
        <v>2998.3</v>
      </c>
      <c r="E19" s="175">
        <f t="shared" si="2"/>
        <v>6587</v>
      </c>
      <c r="F19" s="175">
        <f t="shared" si="2"/>
        <v>7290</v>
      </c>
    </row>
    <row r="20" spans="2:8" ht="15.75" thickBot="1" x14ac:dyDescent="0.3">
      <c r="B20" s="174" t="s">
        <v>183</v>
      </c>
      <c r="C20" s="176">
        <f t="shared" ref="C20:F20" si="3">C15-C19</f>
        <v>3096.7000000000003</v>
      </c>
      <c r="D20" s="176">
        <f t="shared" si="3"/>
        <v>-429.30000000000018</v>
      </c>
      <c r="E20" s="176">
        <f t="shared" si="3"/>
        <v>0</v>
      </c>
      <c r="F20" s="176">
        <f t="shared" si="3"/>
        <v>1410</v>
      </c>
    </row>
    <row r="21" spans="2:8" ht="15.75" thickTop="1" x14ac:dyDescent="0.25"/>
    <row r="22" spans="2:8" x14ac:dyDescent="0.25">
      <c r="D22" t="s">
        <v>184</v>
      </c>
    </row>
    <row r="24" spans="2:8" x14ac:dyDescent="0.25">
      <c r="B24" t="s">
        <v>475</v>
      </c>
      <c r="C24" s="9" t="s">
        <v>174</v>
      </c>
      <c r="D24" s="9" t="s">
        <v>175</v>
      </c>
      <c r="E24" s="9" t="s">
        <v>176</v>
      </c>
      <c r="F24" s="9" t="s">
        <v>177</v>
      </c>
      <c r="H24" s="9" t="s">
        <v>476</v>
      </c>
    </row>
    <row r="25" spans="2:8" x14ac:dyDescent="0.25">
      <c r="B25" t="s">
        <v>178</v>
      </c>
      <c r="C25" s="61">
        <v>5689</v>
      </c>
      <c r="D25" s="61">
        <v>2569</v>
      </c>
      <c r="E25" s="61">
        <v>6587</v>
      </c>
      <c r="F25" s="61">
        <v>8700</v>
      </c>
    </row>
    <row r="26" spans="2:8" x14ac:dyDescent="0.25">
      <c r="B26" s="4" t="s">
        <v>179</v>
      </c>
      <c r="C26" s="61">
        <v>1801.15</v>
      </c>
      <c r="D26" s="61">
        <v>2099.15</v>
      </c>
      <c r="E26" s="61">
        <v>4100.3</v>
      </c>
      <c r="F26" s="61">
        <v>4245</v>
      </c>
    </row>
    <row r="27" spans="2:8" x14ac:dyDescent="0.25">
      <c r="B27" s="4" t="s">
        <v>180</v>
      </c>
      <c r="C27" s="61">
        <v>537.79999999999995</v>
      </c>
      <c r="D27" s="61">
        <v>513.80000000000007</v>
      </c>
      <c r="E27" s="61">
        <v>1617.4</v>
      </c>
      <c r="F27" s="61">
        <v>1740</v>
      </c>
    </row>
    <row r="28" spans="2:8" x14ac:dyDescent="0.25">
      <c r="B28" s="4" t="s">
        <v>181</v>
      </c>
      <c r="C28" s="61">
        <v>253.35</v>
      </c>
      <c r="D28" s="61">
        <v>385.34999999999997</v>
      </c>
      <c r="E28" s="61">
        <f>E25-E26-E27</f>
        <v>869.29999999999973</v>
      </c>
      <c r="F28" s="61">
        <v>1305</v>
      </c>
    </row>
    <row r="29" spans="2:8" x14ac:dyDescent="0.25">
      <c r="B29" s="173" t="s">
        <v>182</v>
      </c>
      <c r="C29" s="179">
        <f t="shared" ref="C29:F29" si="4">SUM(C26:C28)</f>
        <v>2592.2999999999997</v>
      </c>
      <c r="D29" s="179">
        <f t="shared" si="4"/>
        <v>2998.3</v>
      </c>
      <c r="E29" s="179">
        <f t="shared" si="4"/>
        <v>6587</v>
      </c>
      <c r="F29" s="179">
        <f t="shared" si="4"/>
        <v>7290</v>
      </c>
    </row>
    <row r="30" spans="2:8" ht="15.75" thickBot="1" x14ac:dyDescent="0.3">
      <c r="B30" s="174" t="s">
        <v>183</v>
      </c>
      <c r="C30" s="180">
        <f t="shared" ref="C30:F30" si="5">C25-C29</f>
        <v>3096.7000000000003</v>
      </c>
      <c r="D30" s="180">
        <f t="shared" si="5"/>
        <v>-429.30000000000018</v>
      </c>
      <c r="E30" s="180">
        <f t="shared" si="5"/>
        <v>0</v>
      </c>
      <c r="F30" s="180">
        <f t="shared" si="5"/>
        <v>1410</v>
      </c>
    </row>
    <row r="31" spans="2:8" ht="15.75" thickTop="1" x14ac:dyDescent="0.25"/>
    <row r="32" spans="2:8" x14ac:dyDescent="0.25">
      <c r="D32" t="s">
        <v>184</v>
      </c>
    </row>
    <row r="34" spans="2:8" x14ac:dyDescent="0.25">
      <c r="C34" s="9" t="s">
        <v>174</v>
      </c>
      <c r="D34" s="9" t="s">
        <v>175</v>
      </c>
      <c r="E34" s="9" t="s">
        <v>176</v>
      </c>
      <c r="F34" s="9" t="s">
        <v>177</v>
      </c>
      <c r="H34" t="s">
        <v>201</v>
      </c>
    </row>
    <row r="35" spans="2:8" x14ac:dyDescent="0.25">
      <c r="B35" t="s">
        <v>178</v>
      </c>
      <c r="C35" s="63">
        <v>5689</v>
      </c>
      <c r="D35" s="63">
        <v>2569</v>
      </c>
      <c r="E35" s="63">
        <v>6587</v>
      </c>
      <c r="F35" s="63">
        <v>8700</v>
      </c>
      <c r="H35" s="4" t="s">
        <v>202</v>
      </c>
    </row>
    <row r="36" spans="2:8" x14ac:dyDescent="0.25">
      <c r="B36" s="182" t="s">
        <v>179</v>
      </c>
      <c r="C36" s="62">
        <v>1801.15</v>
      </c>
      <c r="D36" s="62">
        <v>2099.15</v>
      </c>
      <c r="E36" s="62">
        <v>4100.3</v>
      </c>
      <c r="F36" s="62">
        <v>4245</v>
      </c>
      <c r="H36" s="4" t="s">
        <v>204</v>
      </c>
    </row>
    <row r="37" spans="2:8" x14ac:dyDescent="0.25">
      <c r="B37" s="182" t="s">
        <v>180</v>
      </c>
      <c r="C37" s="62">
        <v>537.79999999999995</v>
      </c>
      <c r="D37" s="62">
        <v>513.80000000000007</v>
      </c>
      <c r="E37" s="62">
        <v>1617.4</v>
      </c>
      <c r="F37" s="62">
        <v>1740</v>
      </c>
      <c r="H37" s="4"/>
    </row>
    <row r="38" spans="2:8" x14ac:dyDescent="0.25">
      <c r="B38" s="182" t="s">
        <v>181</v>
      </c>
      <c r="C38" s="62">
        <v>253.35</v>
      </c>
      <c r="D38" s="62">
        <v>385.34999999999997</v>
      </c>
      <c r="E38" s="62">
        <f>E35-E36-E37</f>
        <v>869.29999999999973</v>
      </c>
      <c r="F38" s="62">
        <v>1305</v>
      </c>
    </row>
    <row r="39" spans="2:8" x14ac:dyDescent="0.25">
      <c r="B39" s="173" t="s">
        <v>182</v>
      </c>
      <c r="C39" s="177">
        <f t="shared" ref="C39:F39" si="6">SUM(C36:C38)</f>
        <v>2592.2999999999997</v>
      </c>
      <c r="D39" s="177">
        <f t="shared" si="6"/>
        <v>2998.3</v>
      </c>
      <c r="E39" s="177">
        <f t="shared" si="6"/>
        <v>6587</v>
      </c>
      <c r="F39" s="177">
        <f t="shared" si="6"/>
        <v>7290</v>
      </c>
    </row>
    <row r="40" spans="2:8" ht="15.75" thickBot="1" x14ac:dyDescent="0.3">
      <c r="B40" s="174" t="s">
        <v>183</v>
      </c>
      <c r="C40" s="178">
        <f t="shared" ref="C40:F40" si="7">C35-C39</f>
        <v>3096.7000000000003</v>
      </c>
      <c r="D40" s="178">
        <f t="shared" si="7"/>
        <v>-429.30000000000018</v>
      </c>
      <c r="E40" s="178">
        <f t="shared" si="7"/>
        <v>0</v>
      </c>
      <c r="F40" s="178">
        <f t="shared" si="7"/>
        <v>1410</v>
      </c>
    </row>
    <row r="41" spans="2:8" ht="15.75" thickTop="1" x14ac:dyDescent="0.25"/>
    <row r="42" spans="2:8" x14ac:dyDescent="0.25">
      <c r="D42" t="s">
        <v>184</v>
      </c>
    </row>
    <row r="44" spans="2:8" x14ac:dyDescent="0.25">
      <c r="B44" s="66" t="s">
        <v>195</v>
      </c>
      <c r="C44" s="64" t="s">
        <v>174</v>
      </c>
      <c r="D44" s="64" t="s">
        <v>175</v>
      </c>
      <c r="E44" s="64" t="s">
        <v>176</v>
      </c>
      <c r="F44" s="64" t="s">
        <v>177</v>
      </c>
      <c r="H44" s="9" t="s">
        <v>206</v>
      </c>
    </row>
    <row r="45" spans="2:8" x14ac:dyDescent="0.25">
      <c r="B45" s="64" t="s">
        <v>178</v>
      </c>
      <c r="C45" s="65">
        <v>5689</v>
      </c>
      <c r="D45" s="65">
        <v>2569</v>
      </c>
      <c r="E45" s="65">
        <v>6587</v>
      </c>
      <c r="F45" s="65">
        <v>8700</v>
      </c>
      <c r="H45" t="s">
        <v>207</v>
      </c>
    </row>
    <row r="46" spans="2:8" x14ac:dyDescent="0.25">
      <c r="B46" s="64" t="s">
        <v>179</v>
      </c>
      <c r="C46" s="65">
        <v>1801.15</v>
      </c>
      <c r="D46" s="65">
        <v>2099.15</v>
      </c>
      <c r="E46" s="65">
        <v>4100.3</v>
      </c>
      <c r="F46" s="65">
        <v>4245</v>
      </c>
      <c r="H46" t="s">
        <v>208</v>
      </c>
    </row>
    <row r="47" spans="2:8" x14ac:dyDescent="0.25">
      <c r="B47" s="64" t="s">
        <v>180</v>
      </c>
      <c r="C47" s="65">
        <v>537.79999999999995</v>
      </c>
      <c r="D47" s="65">
        <v>513.80000000000007</v>
      </c>
      <c r="E47" s="65">
        <v>1617.4</v>
      </c>
      <c r="F47" s="65">
        <v>1740</v>
      </c>
      <c r="H47" t="s">
        <v>209</v>
      </c>
    </row>
    <row r="48" spans="2:8" ht="15.75" thickBot="1" x14ac:dyDescent="0.3">
      <c r="B48" s="67" t="s">
        <v>181</v>
      </c>
      <c r="C48" s="68">
        <v>253.35</v>
      </c>
      <c r="D48" s="68">
        <v>385.34999999999997</v>
      </c>
      <c r="E48" s="68">
        <f>E45-E46-E47</f>
        <v>869.29999999999973</v>
      </c>
      <c r="F48" s="68">
        <v>1305</v>
      </c>
    </row>
    <row r="49" spans="2:6" ht="15.75" thickBot="1" x14ac:dyDescent="0.3">
      <c r="B49" s="69" t="s">
        <v>182</v>
      </c>
      <c r="C49" s="80">
        <f t="shared" ref="C49:F49" si="8">SUM(C46:C48)</f>
        <v>2592.2999999999997</v>
      </c>
      <c r="D49" s="80">
        <f t="shared" si="8"/>
        <v>2998.3</v>
      </c>
      <c r="E49" s="80">
        <f t="shared" si="8"/>
        <v>6587</v>
      </c>
      <c r="F49" s="80">
        <f t="shared" si="8"/>
        <v>7290</v>
      </c>
    </row>
    <row r="50" spans="2:6" ht="15.75" thickBot="1" x14ac:dyDescent="0.3">
      <c r="B50" s="70" t="s">
        <v>183</v>
      </c>
      <c r="C50" s="81">
        <f>C45-C49</f>
        <v>3096.7000000000003</v>
      </c>
      <c r="D50" s="81">
        <f t="shared" ref="D50:F50" si="9">D45-D49</f>
        <v>-429.30000000000018</v>
      </c>
      <c r="E50" s="81">
        <f t="shared" si="9"/>
        <v>0</v>
      </c>
      <c r="F50" s="81">
        <f t="shared" si="9"/>
        <v>1410</v>
      </c>
    </row>
    <row r="51" spans="2:6" ht="15.75" thickTop="1" x14ac:dyDescent="0.25"/>
  </sheetData>
  <pageMargins left="0.7" right="0.7" top="0.75" bottom="0.75" header="0.3" footer="0.3"/>
  <pageSetup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3D5A6-31C6-4D72-BB04-D44147EA4F8D}">
  <sheetPr>
    <tabColor rgb="FFFF0000"/>
  </sheetPr>
  <dimension ref="B2:I56"/>
  <sheetViews>
    <sheetView zoomScale="115" zoomScaleNormal="115" workbookViewId="0"/>
  </sheetViews>
  <sheetFormatPr defaultRowHeight="15" x14ac:dyDescent="0.25"/>
  <cols>
    <col min="1" max="1" width="2.5703125" customWidth="1"/>
    <col min="2" max="2" width="22.42578125" bestFit="1" customWidth="1"/>
    <col min="3" max="7" width="13.5703125" customWidth="1"/>
    <col min="8" max="8" width="3" customWidth="1"/>
  </cols>
  <sheetData>
    <row r="2" spans="2:9" x14ac:dyDescent="0.25">
      <c r="B2" t="s">
        <v>492</v>
      </c>
    </row>
    <row r="4" spans="2:9" x14ac:dyDescent="0.25">
      <c r="C4" s="9" t="s">
        <v>174</v>
      </c>
      <c r="D4" s="9" t="s">
        <v>175</v>
      </c>
      <c r="E4" s="9" t="s">
        <v>176</v>
      </c>
      <c r="F4" s="9" t="s">
        <v>177</v>
      </c>
      <c r="G4" s="9" t="s">
        <v>214</v>
      </c>
      <c r="I4" s="9" t="s">
        <v>205</v>
      </c>
    </row>
    <row r="5" spans="2:9" x14ac:dyDescent="0.25">
      <c r="B5" t="s">
        <v>9</v>
      </c>
      <c r="C5">
        <v>5000</v>
      </c>
      <c r="D5">
        <v>6750</v>
      </c>
      <c r="E5">
        <v>7950</v>
      </c>
      <c r="F5">
        <v>9285.39</v>
      </c>
      <c r="G5">
        <v>30955</v>
      </c>
      <c r="I5" s="4" t="s">
        <v>489</v>
      </c>
    </row>
    <row r="6" spans="2:9" x14ac:dyDescent="0.25">
      <c r="B6" s="4" t="s">
        <v>462</v>
      </c>
      <c r="C6">
        <v>1875</v>
      </c>
      <c r="D6">
        <v>2531.25</v>
      </c>
      <c r="E6">
        <v>2981.25</v>
      </c>
      <c r="F6">
        <v>4220.63</v>
      </c>
      <c r="G6">
        <v>11608.130000000001</v>
      </c>
      <c r="I6" s="4" t="s">
        <v>210</v>
      </c>
    </row>
    <row r="7" spans="2:9" x14ac:dyDescent="0.25">
      <c r="B7" s="4" t="s">
        <v>463</v>
      </c>
      <c r="C7">
        <v>1250</v>
      </c>
      <c r="D7">
        <v>1687.5</v>
      </c>
      <c r="E7">
        <v>1987.5</v>
      </c>
      <c r="F7">
        <v>2813.75</v>
      </c>
      <c r="G7">
        <v>7738.75</v>
      </c>
      <c r="I7" s="4" t="s">
        <v>490</v>
      </c>
    </row>
    <row r="8" spans="2:9" x14ac:dyDescent="0.25">
      <c r="B8" s="4" t="s">
        <v>464</v>
      </c>
      <c r="C8">
        <v>625</v>
      </c>
      <c r="D8">
        <v>843.75</v>
      </c>
      <c r="E8">
        <v>993.75</v>
      </c>
      <c r="F8">
        <v>1406.88</v>
      </c>
      <c r="G8">
        <v>3869.38</v>
      </c>
      <c r="I8" s="4" t="s">
        <v>491</v>
      </c>
    </row>
    <row r="9" spans="2:9" x14ac:dyDescent="0.25">
      <c r="B9" s="4" t="s">
        <v>465</v>
      </c>
      <c r="C9">
        <v>375</v>
      </c>
      <c r="D9">
        <v>506.25</v>
      </c>
      <c r="E9">
        <v>596.25</v>
      </c>
      <c r="F9">
        <v>844.13</v>
      </c>
      <c r="G9">
        <v>2321.63</v>
      </c>
    </row>
    <row r="10" spans="2:9" x14ac:dyDescent="0.25">
      <c r="B10" s="184" t="s">
        <v>182</v>
      </c>
      <c r="C10" s="184">
        <v>4125</v>
      </c>
      <c r="D10" s="184">
        <v>5568.75</v>
      </c>
      <c r="E10" s="184">
        <v>8000</v>
      </c>
      <c r="F10" s="184">
        <v>9285.39</v>
      </c>
      <c r="G10" s="184">
        <v>25537.890000000003</v>
      </c>
      <c r="I10" t="s">
        <v>196</v>
      </c>
    </row>
    <row r="11" spans="2:9" ht="15.75" thickBot="1" x14ac:dyDescent="0.3">
      <c r="B11" s="174" t="s">
        <v>183</v>
      </c>
      <c r="C11" s="174">
        <v>875</v>
      </c>
      <c r="D11" s="174">
        <v>1181.25</v>
      </c>
      <c r="E11" s="174">
        <v>-50</v>
      </c>
      <c r="F11" s="174">
        <v>0</v>
      </c>
      <c r="G11" s="174">
        <v>5417.1099999999969</v>
      </c>
      <c r="I11" t="s">
        <v>488</v>
      </c>
    </row>
    <row r="12" spans="2:9" ht="15.75" thickTop="1" x14ac:dyDescent="0.25"/>
    <row r="15" spans="2:9" x14ac:dyDescent="0.25">
      <c r="C15" s="9" t="s">
        <v>174</v>
      </c>
      <c r="D15" s="9" t="s">
        <v>175</v>
      </c>
      <c r="E15" s="9" t="s">
        <v>176</v>
      </c>
      <c r="F15" s="9" t="s">
        <v>177</v>
      </c>
      <c r="G15" s="9" t="s">
        <v>214</v>
      </c>
      <c r="I15" t="s">
        <v>198</v>
      </c>
    </row>
    <row r="16" spans="2:9" x14ac:dyDescent="0.25">
      <c r="B16" t="s">
        <v>9</v>
      </c>
      <c r="C16" s="60">
        <v>5000</v>
      </c>
      <c r="D16" s="60">
        <v>6750</v>
      </c>
      <c r="E16" s="60">
        <v>7950</v>
      </c>
      <c r="F16" s="60">
        <v>9285.39</v>
      </c>
      <c r="G16" s="60">
        <v>30955</v>
      </c>
      <c r="I16" s="4" t="s">
        <v>203</v>
      </c>
    </row>
    <row r="17" spans="2:9" x14ac:dyDescent="0.25">
      <c r="B17" s="4" t="s">
        <v>462</v>
      </c>
      <c r="C17" s="61">
        <v>1875</v>
      </c>
      <c r="D17" s="61">
        <v>2531.25</v>
      </c>
      <c r="E17" s="61">
        <v>2981.25</v>
      </c>
      <c r="F17" s="61">
        <v>4220.63</v>
      </c>
      <c r="G17" s="61">
        <v>11608.130000000001</v>
      </c>
      <c r="I17" s="4" t="s">
        <v>199</v>
      </c>
    </row>
    <row r="18" spans="2:9" x14ac:dyDescent="0.25">
      <c r="B18" s="4" t="s">
        <v>463</v>
      </c>
      <c r="C18" s="61">
        <v>1250</v>
      </c>
      <c r="D18" s="61">
        <v>1687.5</v>
      </c>
      <c r="E18" s="61">
        <v>1987.5</v>
      </c>
      <c r="F18" s="61">
        <v>2813.75</v>
      </c>
      <c r="G18" s="61">
        <v>7738.75</v>
      </c>
      <c r="I18" s="181" t="s">
        <v>477</v>
      </c>
    </row>
    <row r="19" spans="2:9" x14ac:dyDescent="0.25">
      <c r="B19" s="4" t="s">
        <v>464</v>
      </c>
      <c r="C19" s="61">
        <v>625</v>
      </c>
      <c r="D19" s="61">
        <v>843.75</v>
      </c>
      <c r="E19" s="61">
        <v>993.75</v>
      </c>
      <c r="F19" s="61">
        <v>1406.88</v>
      </c>
      <c r="G19" s="61">
        <v>3869.38</v>
      </c>
      <c r="I19" s="4" t="s">
        <v>200</v>
      </c>
    </row>
    <row r="20" spans="2:9" x14ac:dyDescent="0.25">
      <c r="B20" s="4" t="s">
        <v>465</v>
      </c>
      <c r="C20" s="61">
        <v>375</v>
      </c>
      <c r="D20" s="61">
        <v>506.25</v>
      </c>
      <c r="E20" s="61">
        <v>596.25</v>
      </c>
      <c r="F20" s="61">
        <v>844.13</v>
      </c>
      <c r="G20" s="61">
        <v>2321.63</v>
      </c>
    </row>
    <row r="21" spans="2:9" x14ac:dyDescent="0.25">
      <c r="B21" s="184" t="s">
        <v>182</v>
      </c>
      <c r="C21" s="185">
        <v>4125</v>
      </c>
      <c r="D21" s="185">
        <v>5568.75</v>
      </c>
      <c r="E21" s="185">
        <v>8000</v>
      </c>
      <c r="F21" s="185">
        <v>9285.39</v>
      </c>
      <c r="G21" s="185">
        <v>25537.890000000003</v>
      </c>
    </row>
    <row r="22" spans="2:9" ht="15.75" thickBot="1" x14ac:dyDescent="0.3">
      <c r="B22" s="174" t="s">
        <v>183</v>
      </c>
      <c r="C22" s="176">
        <v>875</v>
      </c>
      <c r="D22" s="176">
        <v>1181.25</v>
      </c>
      <c r="E22" s="176">
        <v>-50</v>
      </c>
      <c r="F22" s="176">
        <v>0</v>
      </c>
      <c r="G22" s="176">
        <v>5417.1099999999969</v>
      </c>
    </row>
    <row r="23" spans="2:9" ht="15.75" thickTop="1" x14ac:dyDescent="0.25"/>
    <row r="26" spans="2:9" x14ac:dyDescent="0.25">
      <c r="C26" s="9" t="s">
        <v>174</v>
      </c>
      <c r="D26" s="9" t="s">
        <v>175</v>
      </c>
      <c r="E26" s="9" t="s">
        <v>176</v>
      </c>
      <c r="F26" s="9" t="s">
        <v>177</v>
      </c>
      <c r="G26" s="9" t="s">
        <v>214</v>
      </c>
      <c r="I26" t="s">
        <v>201</v>
      </c>
    </row>
    <row r="27" spans="2:9" x14ac:dyDescent="0.25">
      <c r="B27" t="s">
        <v>9</v>
      </c>
      <c r="C27" s="63">
        <v>5000</v>
      </c>
      <c r="D27" s="63">
        <v>6750</v>
      </c>
      <c r="E27" s="63">
        <v>7950</v>
      </c>
      <c r="F27" s="63">
        <v>9285.39</v>
      </c>
      <c r="G27" s="63">
        <v>30955</v>
      </c>
      <c r="I27" s="4" t="s">
        <v>202</v>
      </c>
    </row>
    <row r="28" spans="2:9" x14ac:dyDescent="0.25">
      <c r="B28" s="4" t="s">
        <v>462</v>
      </c>
      <c r="C28" s="63">
        <v>1875</v>
      </c>
      <c r="D28" s="63">
        <v>2531.25</v>
      </c>
      <c r="E28" s="63">
        <v>2981.25</v>
      </c>
      <c r="F28" s="63">
        <v>4220.63</v>
      </c>
      <c r="G28" s="63">
        <v>11608.130000000001</v>
      </c>
      <c r="I28" s="4" t="s">
        <v>204</v>
      </c>
    </row>
    <row r="29" spans="2:9" x14ac:dyDescent="0.25">
      <c r="B29" s="4" t="s">
        <v>463</v>
      </c>
      <c r="C29" s="63">
        <v>1250</v>
      </c>
      <c r="D29" s="63">
        <v>1687.5</v>
      </c>
      <c r="E29" s="63">
        <v>1987.5</v>
      </c>
      <c r="F29" s="63">
        <v>2813.75</v>
      </c>
      <c r="G29" s="63">
        <v>7738.75</v>
      </c>
      <c r="I29" s="4" t="s">
        <v>518</v>
      </c>
    </row>
    <row r="30" spans="2:9" x14ac:dyDescent="0.25">
      <c r="B30" s="4" t="s">
        <v>464</v>
      </c>
      <c r="C30" s="63">
        <v>625</v>
      </c>
      <c r="D30" s="63">
        <v>843.75</v>
      </c>
      <c r="E30" s="63">
        <v>993.75</v>
      </c>
      <c r="F30" s="63">
        <v>1406.88</v>
      </c>
      <c r="G30" s="63">
        <v>3869.38</v>
      </c>
      <c r="I30" s="201" t="s">
        <v>519</v>
      </c>
    </row>
    <row r="31" spans="2:9" x14ac:dyDescent="0.25">
      <c r="B31" s="4" t="s">
        <v>465</v>
      </c>
      <c r="C31" s="63">
        <v>375</v>
      </c>
      <c r="D31" s="63">
        <v>506.25</v>
      </c>
      <c r="E31" s="63">
        <v>596.25</v>
      </c>
      <c r="F31" s="63">
        <v>844.13</v>
      </c>
      <c r="G31" s="63">
        <v>2321.63</v>
      </c>
    </row>
    <row r="32" spans="2:9" x14ac:dyDescent="0.25">
      <c r="B32" s="184" t="s">
        <v>182</v>
      </c>
      <c r="C32" s="186">
        <v>4125</v>
      </c>
      <c r="D32" s="186">
        <v>5568.75</v>
      </c>
      <c r="E32" s="186">
        <v>8000</v>
      </c>
      <c r="F32" s="186">
        <v>9285.39</v>
      </c>
      <c r="G32" s="186">
        <v>25537.890000000003</v>
      </c>
    </row>
    <row r="33" spans="2:9" ht="15.75" thickBot="1" x14ac:dyDescent="0.3">
      <c r="B33" s="174" t="s">
        <v>183</v>
      </c>
      <c r="C33" s="178">
        <v>875</v>
      </c>
      <c r="D33" s="178">
        <v>1181.25</v>
      </c>
      <c r="E33" s="178">
        <v>-50</v>
      </c>
      <c r="F33" s="178">
        <v>0</v>
      </c>
      <c r="G33" s="178">
        <v>5417.1099999999969</v>
      </c>
    </row>
    <row r="34" spans="2:9" ht="15.75" thickTop="1" x14ac:dyDescent="0.25"/>
    <row r="37" spans="2:9" x14ac:dyDescent="0.25">
      <c r="B37" t="s">
        <v>468</v>
      </c>
      <c r="C37" s="9" t="s">
        <v>174</v>
      </c>
      <c r="D37" s="9" t="s">
        <v>175</v>
      </c>
      <c r="E37" s="9" t="s">
        <v>176</v>
      </c>
      <c r="F37" s="9" t="s">
        <v>177</v>
      </c>
      <c r="G37" s="9" t="s">
        <v>214</v>
      </c>
      <c r="I37" s="9" t="s">
        <v>476</v>
      </c>
    </row>
    <row r="38" spans="2:9" x14ac:dyDescent="0.25">
      <c r="B38" t="s">
        <v>9</v>
      </c>
      <c r="C38" s="62">
        <v>5000</v>
      </c>
      <c r="D38" s="62">
        <v>6750</v>
      </c>
      <c r="E38" s="62">
        <v>7950</v>
      </c>
      <c r="F38" s="62">
        <v>9285.39</v>
      </c>
      <c r="G38" s="62">
        <v>30955</v>
      </c>
      <c r="I38" s="4" t="s">
        <v>483</v>
      </c>
    </row>
    <row r="39" spans="2:9" x14ac:dyDescent="0.25">
      <c r="B39" s="4" t="s">
        <v>462</v>
      </c>
      <c r="C39" s="62">
        <v>1875</v>
      </c>
      <c r="D39" s="62">
        <v>2531.25</v>
      </c>
      <c r="E39" s="62">
        <v>2981.25</v>
      </c>
      <c r="F39" s="62">
        <v>4220.63</v>
      </c>
      <c r="G39" s="62">
        <v>11608.130000000001</v>
      </c>
      <c r="I39" s="4"/>
    </row>
    <row r="40" spans="2:9" x14ac:dyDescent="0.25">
      <c r="B40" s="4" t="s">
        <v>463</v>
      </c>
      <c r="C40" s="62">
        <v>1250</v>
      </c>
      <c r="D40" s="62">
        <v>1687.5</v>
      </c>
      <c r="E40" s="62">
        <v>1987.5</v>
      </c>
      <c r="F40" s="62">
        <v>2813.75</v>
      </c>
      <c r="G40" s="62">
        <v>7738.75</v>
      </c>
      <c r="I40" s="4" t="s">
        <v>484</v>
      </c>
    </row>
    <row r="41" spans="2:9" x14ac:dyDescent="0.25">
      <c r="B41" s="4" t="s">
        <v>464</v>
      </c>
      <c r="C41" s="62">
        <v>625</v>
      </c>
      <c r="D41" s="62">
        <v>843.75</v>
      </c>
      <c r="E41" s="62">
        <v>993.75</v>
      </c>
      <c r="F41" s="62">
        <v>1406.88</v>
      </c>
      <c r="G41" s="62">
        <v>3869.38</v>
      </c>
      <c r="I41" s="4" t="s">
        <v>485</v>
      </c>
    </row>
    <row r="42" spans="2:9" x14ac:dyDescent="0.25">
      <c r="B42" s="4" t="s">
        <v>465</v>
      </c>
      <c r="C42" s="62">
        <v>375</v>
      </c>
      <c r="D42" s="62">
        <v>506.25</v>
      </c>
      <c r="E42" s="62">
        <v>596.25</v>
      </c>
      <c r="F42" s="62">
        <v>844.13</v>
      </c>
      <c r="G42" s="62">
        <v>2321.63</v>
      </c>
      <c r="I42" s="4" t="s">
        <v>486</v>
      </c>
    </row>
    <row r="43" spans="2:9" x14ac:dyDescent="0.25">
      <c r="B43" s="184" t="s">
        <v>182</v>
      </c>
      <c r="C43" s="187">
        <v>4125</v>
      </c>
      <c r="D43" s="187">
        <v>5568.75</v>
      </c>
      <c r="E43" s="187">
        <v>8000</v>
      </c>
      <c r="F43" s="187">
        <v>9285.39</v>
      </c>
      <c r="G43" s="187">
        <v>25537.890000000003</v>
      </c>
      <c r="I43" s="4" t="s">
        <v>520</v>
      </c>
    </row>
    <row r="44" spans="2:9" ht="15.75" thickBot="1" x14ac:dyDescent="0.3">
      <c r="B44" s="174" t="s">
        <v>183</v>
      </c>
      <c r="C44" s="183">
        <v>875</v>
      </c>
      <c r="D44" s="183">
        <v>1181.25</v>
      </c>
      <c r="E44" s="183">
        <v>-50</v>
      </c>
      <c r="F44" s="183">
        <v>0</v>
      </c>
      <c r="G44" s="183">
        <v>5417.1099999999969</v>
      </c>
      <c r="I44" s="201" t="s">
        <v>521</v>
      </c>
    </row>
    <row r="45" spans="2:9" ht="15.75" thickTop="1" x14ac:dyDescent="0.25">
      <c r="I45" s="201" t="s">
        <v>522</v>
      </c>
    </row>
    <row r="48" spans="2:9" x14ac:dyDescent="0.25">
      <c r="B48" s="66" t="s">
        <v>468</v>
      </c>
      <c r="C48" s="36" t="s">
        <v>174</v>
      </c>
      <c r="D48" s="36" t="s">
        <v>175</v>
      </c>
      <c r="E48" s="36" t="s">
        <v>176</v>
      </c>
      <c r="F48" s="36" t="s">
        <v>177</v>
      </c>
      <c r="G48" s="36" t="s">
        <v>214</v>
      </c>
      <c r="I48" s="9" t="s">
        <v>206</v>
      </c>
    </row>
    <row r="49" spans="2:9" x14ac:dyDescent="0.25">
      <c r="B49" s="64" t="s">
        <v>9</v>
      </c>
      <c r="C49" s="65">
        <v>5000</v>
      </c>
      <c r="D49" s="65">
        <v>6750</v>
      </c>
      <c r="E49" s="65">
        <v>7950</v>
      </c>
      <c r="F49" s="65">
        <v>9285.39</v>
      </c>
      <c r="G49" s="78">
        <v>30955</v>
      </c>
      <c r="I49" s="4" t="s">
        <v>207</v>
      </c>
    </row>
    <row r="50" spans="2:9" x14ac:dyDescent="0.25">
      <c r="B50" s="188" t="s">
        <v>462</v>
      </c>
      <c r="C50" s="168">
        <v>1875</v>
      </c>
      <c r="D50" s="168">
        <v>2531.25</v>
      </c>
      <c r="E50" s="168">
        <v>2981.25</v>
      </c>
      <c r="F50" s="168">
        <v>4220.63</v>
      </c>
      <c r="G50" s="78">
        <v>11608.130000000001</v>
      </c>
      <c r="I50" s="4" t="s">
        <v>208</v>
      </c>
    </row>
    <row r="51" spans="2:9" x14ac:dyDescent="0.25">
      <c r="B51" s="188" t="s">
        <v>463</v>
      </c>
      <c r="C51" s="168">
        <v>1250</v>
      </c>
      <c r="D51" s="168">
        <v>1687.5</v>
      </c>
      <c r="E51" s="168">
        <v>1987.5</v>
      </c>
      <c r="F51" s="168">
        <v>2813.75</v>
      </c>
      <c r="G51" s="78">
        <v>7738.75</v>
      </c>
      <c r="I51" s="4" t="s">
        <v>209</v>
      </c>
    </row>
    <row r="52" spans="2:9" x14ac:dyDescent="0.25">
      <c r="B52" s="188" t="s">
        <v>464</v>
      </c>
      <c r="C52" s="168">
        <v>625</v>
      </c>
      <c r="D52" s="168">
        <v>843.75</v>
      </c>
      <c r="E52" s="168">
        <v>993.75</v>
      </c>
      <c r="F52" s="168">
        <v>1406.88</v>
      </c>
      <c r="G52" s="78">
        <v>3869.38</v>
      </c>
    </row>
    <row r="53" spans="2:9" ht="15.75" thickBot="1" x14ac:dyDescent="0.3">
      <c r="B53" s="189" t="s">
        <v>465</v>
      </c>
      <c r="C53" s="171">
        <v>375</v>
      </c>
      <c r="D53" s="171">
        <v>506.25</v>
      </c>
      <c r="E53" s="171">
        <v>596.25</v>
      </c>
      <c r="F53" s="171">
        <v>844.13</v>
      </c>
      <c r="G53" s="79">
        <v>2321.63</v>
      </c>
    </row>
    <row r="54" spans="2:9" ht="15.75" thickBot="1" x14ac:dyDescent="0.3">
      <c r="B54" s="190" t="s">
        <v>182</v>
      </c>
      <c r="C54" s="191">
        <v>4125</v>
      </c>
      <c r="D54" s="191">
        <v>5568.75</v>
      </c>
      <c r="E54" s="191">
        <v>8000</v>
      </c>
      <c r="F54" s="191">
        <v>9285.39</v>
      </c>
      <c r="G54" s="191">
        <v>25537.890000000003</v>
      </c>
    </row>
    <row r="55" spans="2:9" ht="15.75" thickBot="1" x14ac:dyDescent="0.3">
      <c r="B55" s="70" t="s">
        <v>183</v>
      </c>
      <c r="C55" s="81">
        <v>875</v>
      </c>
      <c r="D55" s="81">
        <v>1181.25</v>
      </c>
      <c r="E55" s="81">
        <v>-50</v>
      </c>
      <c r="F55" s="81">
        <v>0</v>
      </c>
      <c r="G55" s="172">
        <v>5417.1099999999969</v>
      </c>
    </row>
    <row r="56" spans="2:9" ht="15.75" thickTop="1" x14ac:dyDescent="0.25"/>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2AD39-02F1-4EBE-817E-631D967511E6}">
  <sheetPr>
    <tabColor rgb="FF0000FF"/>
  </sheetPr>
  <dimension ref="B2:P102"/>
  <sheetViews>
    <sheetView zoomScale="115" zoomScaleNormal="115" workbookViewId="0"/>
  </sheetViews>
  <sheetFormatPr defaultRowHeight="15" x14ac:dyDescent="0.25"/>
  <cols>
    <col min="1" max="1" width="1.5703125" customWidth="1"/>
    <col min="2" max="2" width="2.85546875" customWidth="1"/>
    <col min="3" max="3" width="36.85546875" customWidth="1"/>
    <col min="4" max="8" width="13" customWidth="1"/>
    <col min="9" max="9" width="16.28515625" customWidth="1"/>
  </cols>
  <sheetData>
    <row r="2" spans="2:9" x14ac:dyDescent="0.25">
      <c r="B2" s="86" t="s">
        <v>0</v>
      </c>
      <c r="C2" s="87"/>
      <c r="D2" s="87"/>
      <c r="E2" s="87"/>
      <c r="F2" s="87"/>
      <c r="G2" s="87"/>
      <c r="H2" s="87"/>
      <c r="I2" s="88"/>
    </row>
    <row r="3" spans="2:9" x14ac:dyDescent="0.25">
      <c r="B3" s="89" t="s">
        <v>1</v>
      </c>
      <c r="C3" s="90" t="s">
        <v>321</v>
      </c>
      <c r="D3" s="91"/>
      <c r="E3" s="91"/>
      <c r="F3" s="91"/>
      <c r="G3" s="91"/>
      <c r="H3" s="91"/>
      <c r="I3" s="92"/>
    </row>
    <row r="4" spans="2:9" x14ac:dyDescent="0.25">
      <c r="B4" s="93"/>
      <c r="C4" s="94" t="s">
        <v>332</v>
      </c>
      <c r="D4" s="95"/>
      <c r="E4" s="95"/>
      <c r="F4" s="95"/>
      <c r="G4" s="95"/>
      <c r="H4" s="95"/>
      <c r="I4" s="96"/>
    </row>
    <row r="5" spans="2:9" x14ac:dyDescent="0.25">
      <c r="B5" s="97" t="s">
        <v>2</v>
      </c>
      <c r="C5" s="98" t="s">
        <v>3</v>
      </c>
      <c r="D5" s="87"/>
      <c r="E5" s="87"/>
      <c r="F5" s="87"/>
      <c r="G5" s="87"/>
      <c r="H5" s="87"/>
      <c r="I5" s="88"/>
    </row>
    <row r="6" spans="2:9" x14ac:dyDescent="0.25">
      <c r="B6" s="89"/>
      <c r="C6" s="99" t="s">
        <v>322</v>
      </c>
      <c r="D6" s="91"/>
      <c r="E6" s="91"/>
      <c r="F6" s="91"/>
      <c r="G6" s="91"/>
      <c r="H6" s="91"/>
      <c r="I6" s="92"/>
    </row>
    <row r="7" spans="2:9" x14ac:dyDescent="0.25">
      <c r="B7" s="89"/>
      <c r="C7" s="99" t="s">
        <v>323</v>
      </c>
      <c r="D7" s="91"/>
      <c r="E7" s="91"/>
      <c r="F7" s="91"/>
      <c r="G7" s="91"/>
      <c r="H7" s="91"/>
      <c r="I7" s="92"/>
    </row>
    <row r="8" spans="2:9" x14ac:dyDescent="0.25">
      <c r="B8" s="89"/>
      <c r="C8" s="99" t="s">
        <v>320</v>
      </c>
      <c r="D8" s="91"/>
      <c r="E8" s="91"/>
      <c r="F8" s="91"/>
      <c r="G8" s="91"/>
      <c r="H8" s="91"/>
      <c r="I8" s="92"/>
    </row>
    <row r="9" spans="2:9" ht="30" customHeight="1" x14ac:dyDescent="0.25">
      <c r="B9" s="103"/>
      <c r="C9" s="246" t="s">
        <v>186</v>
      </c>
      <c r="D9" s="247"/>
      <c r="E9" s="247"/>
      <c r="F9" s="247"/>
      <c r="G9" s="247"/>
      <c r="H9" s="247"/>
      <c r="I9" s="248"/>
    </row>
    <row r="10" spans="2:9" ht="30" customHeight="1" x14ac:dyDescent="0.25">
      <c r="B10" s="103"/>
      <c r="C10" s="246" t="s">
        <v>261</v>
      </c>
      <c r="D10" s="247"/>
      <c r="E10" s="247"/>
      <c r="F10" s="247"/>
      <c r="G10" s="247"/>
      <c r="H10" s="247"/>
      <c r="I10" s="248"/>
    </row>
    <row r="11" spans="2:9" x14ac:dyDescent="0.25">
      <c r="B11" s="93"/>
      <c r="C11" s="100" t="s">
        <v>324</v>
      </c>
      <c r="D11" s="95"/>
      <c r="E11" s="95"/>
      <c r="F11" s="95"/>
      <c r="G11" s="95"/>
      <c r="H11" s="95"/>
      <c r="I11" s="96"/>
    </row>
    <row r="12" spans="2:9" x14ac:dyDescent="0.25">
      <c r="B12" s="97" t="s">
        <v>4</v>
      </c>
      <c r="C12" s="98" t="s">
        <v>18</v>
      </c>
      <c r="D12" s="87"/>
      <c r="E12" s="87"/>
      <c r="F12" s="87"/>
      <c r="G12" s="87"/>
      <c r="H12" s="87"/>
      <c r="I12" s="88"/>
    </row>
    <row r="13" spans="2:9" x14ac:dyDescent="0.25">
      <c r="B13" s="89"/>
      <c r="C13" s="99" t="s">
        <v>246</v>
      </c>
      <c r="D13" s="91"/>
      <c r="E13" s="91"/>
      <c r="F13" s="91"/>
      <c r="G13" s="91"/>
      <c r="H13" s="91"/>
      <c r="I13" s="92"/>
    </row>
    <row r="14" spans="2:9" x14ac:dyDescent="0.25">
      <c r="B14" s="89"/>
      <c r="C14" s="99" t="s">
        <v>173</v>
      </c>
      <c r="D14" s="91"/>
      <c r="E14" s="91"/>
      <c r="F14" s="91"/>
      <c r="G14" s="91"/>
      <c r="H14" s="91"/>
      <c r="I14" s="92"/>
    </row>
    <row r="15" spans="2:9" x14ac:dyDescent="0.25">
      <c r="B15" s="89"/>
      <c r="C15" s="99" t="s">
        <v>325</v>
      </c>
      <c r="D15" s="91"/>
      <c r="E15" s="91"/>
      <c r="F15" s="91"/>
      <c r="G15" s="91"/>
      <c r="H15" s="91"/>
      <c r="I15" s="92"/>
    </row>
    <row r="16" spans="2:9" ht="30" customHeight="1" x14ac:dyDescent="0.25">
      <c r="B16" s="89"/>
      <c r="C16" s="246" t="s">
        <v>185</v>
      </c>
      <c r="D16" s="247"/>
      <c r="E16" s="247"/>
      <c r="F16" s="247"/>
      <c r="G16" s="247"/>
      <c r="H16" s="247"/>
      <c r="I16" s="248"/>
    </row>
    <row r="17" spans="2:9" x14ac:dyDescent="0.25">
      <c r="B17" s="93"/>
      <c r="C17" s="100" t="s">
        <v>247</v>
      </c>
      <c r="D17" s="95"/>
      <c r="E17" s="95"/>
      <c r="F17" s="95"/>
      <c r="G17" s="95"/>
      <c r="H17" s="95"/>
      <c r="I17" s="96"/>
    </row>
    <row r="18" spans="2:9" x14ac:dyDescent="0.25">
      <c r="B18" s="97" t="s">
        <v>8</v>
      </c>
      <c r="C18" s="98" t="s">
        <v>5</v>
      </c>
      <c r="D18" s="87"/>
      <c r="E18" s="87"/>
      <c r="F18" s="87"/>
      <c r="G18" s="87"/>
      <c r="H18" s="87"/>
      <c r="I18" s="88"/>
    </row>
    <row r="19" spans="2:9" x14ac:dyDescent="0.25">
      <c r="B19" s="89"/>
      <c r="C19" s="99" t="s">
        <v>6</v>
      </c>
      <c r="D19" s="91"/>
      <c r="E19" s="91"/>
      <c r="F19" s="91"/>
      <c r="G19" s="91"/>
      <c r="H19" s="91"/>
      <c r="I19" s="92"/>
    </row>
    <row r="20" spans="2:9" ht="30" customHeight="1" x14ac:dyDescent="0.25">
      <c r="B20" s="93"/>
      <c r="C20" s="246" t="s">
        <v>7</v>
      </c>
      <c r="D20" s="247"/>
      <c r="E20" s="247"/>
      <c r="F20" s="247"/>
      <c r="G20" s="247"/>
      <c r="H20" s="247"/>
      <c r="I20" s="248"/>
    </row>
    <row r="21" spans="2:9" ht="30" customHeight="1" x14ac:dyDescent="0.25">
      <c r="B21" s="111" t="s">
        <v>16</v>
      </c>
      <c r="C21" s="249" t="s">
        <v>258</v>
      </c>
      <c r="D21" s="250"/>
      <c r="E21" s="250"/>
      <c r="F21" s="250"/>
      <c r="G21" s="250"/>
      <c r="H21" s="250"/>
      <c r="I21" s="251"/>
    </row>
    <row r="22" spans="2:9" x14ac:dyDescent="0.25">
      <c r="B22" s="97" t="s">
        <v>17</v>
      </c>
      <c r="C22" s="104" t="s">
        <v>256</v>
      </c>
      <c r="D22" s="87"/>
      <c r="E22" s="87"/>
      <c r="F22" s="87"/>
      <c r="G22" s="87"/>
      <c r="H22" s="87"/>
      <c r="I22" s="88"/>
    </row>
    <row r="23" spans="2:9" ht="30" customHeight="1" x14ac:dyDescent="0.25">
      <c r="B23" s="89"/>
      <c r="C23" s="244" t="s">
        <v>257</v>
      </c>
      <c r="D23" s="244"/>
      <c r="E23" s="244"/>
      <c r="F23" s="244"/>
      <c r="G23" s="244"/>
      <c r="H23" s="244"/>
      <c r="I23" s="245"/>
    </row>
    <row r="24" spans="2:9" x14ac:dyDescent="0.25">
      <c r="B24" s="89"/>
      <c r="C24" s="244" t="s">
        <v>319</v>
      </c>
      <c r="D24" s="244"/>
      <c r="E24" s="244"/>
      <c r="F24" s="244"/>
      <c r="G24" s="244"/>
      <c r="H24" s="244"/>
      <c r="I24" s="245"/>
    </row>
    <row r="25" spans="2:9" x14ac:dyDescent="0.25">
      <c r="B25" s="89"/>
      <c r="C25" s="105"/>
      <c r="D25" s="91"/>
      <c r="E25" s="91"/>
      <c r="F25" s="91"/>
      <c r="G25" s="91"/>
      <c r="H25" s="91"/>
      <c r="I25" s="92"/>
    </row>
    <row r="26" spans="2:9" x14ac:dyDescent="0.25">
      <c r="B26" s="89"/>
      <c r="C26" s="105"/>
      <c r="D26" s="91"/>
      <c r="E26" s="91"/>
      <c r="F26" s="91"/>
      <c r="G26" s="91"/>
      <c r="H26" s="91"/>
      <c r="I26" s="92"/>
    </row>
    <row r="27" spans="2:9" x14ac:dyDescent="0.25">
      <c r="B27" s="89"/>
      <c r="C27" s="105"/>
      <c r="D27" s="91"/>
      <c r="E27" s="91"/>
      <c r="F27" s="91"/>
      <c r="G27" s="91"/>
      <c r="H27" s="91"/>
      <c r="I27" s="92"/>
    </row>
    <row r="28" spans="2:9" x14ac:dyDescent="0.25">
      <c r="B28" s="89"/>
      <c r="C28" s="105"/>
      <c r="D28" s="91"/>
      <c r="E28" s="91"/>
      <c r="F28" s="91"/>
      <c r="G28" s="91"/>
      <c r="H28" s="91"/>
      <c r="I28" s="92"/>
    </row>
    <row r="29" spans="2:9" x14ac:dyDescent="0.25">
      <c r="B29" s="89"/>
      <c r="C29" s="105"/>
      <c r="D29" s="91"/>
      <c r="E29" s="91"/>
      <c r="F29" s="91"/>
      <c r="G29" s="91"/>
      <c r="H29" s="91"/>
      <c r="I29" s="92"/>
    </row>
    <row r="30" spans="2:9" x14ac:dyDescent="0.25">
      <c r="B30" s="89"/>
      <c r="C30" s="105"/>
      <c r="D30" s="91"/>
      <c r="E30" s="91"/>
      <c r="F30" s="91"/>
      <c r="G30" s="91"/>
      <c r="H30" s="91"/>
      <c r="I30" s="92"/>
    </row>
    <row r="31" spans="2:9" x14ac:dyDescent="0.25">
      <c r="B31" s="89"/>
      <c r="C31" s="105"/>
      <c r="D31" s="91"/>
      <c r="E31" s="91"/>
      <c r="F31" s="91"/>
      <c r="G31" s="91"/>
      <c r="H31" s="91"/>
      <c r="I31" s="92"/>
    </row>
    <row r="32" spans="2:9" x14ac:dyDescent="0.25">
      <c r="B32" s="89"/>
      <c r="C32" s="105"/>
      <c r="D32" s="91"/>
      <c r="E32" s="91"/>
      <c r="F32" s="91"/>
      <c r="G32" s="91"/>
      <c r="H32" s="91"/>
      <c r="I32" s="92"/>
    </row>
    <row r="33" spans="2:16" x14ac:dyDescent="0.25">
      <c r="B33" s="93"/>
      <c r="C33" s="94"/>
      <c r="D33" s="95"/>
      <c r="E33" s="95"/>
      <c r="F33" s="95"/>
      <c r="G33" s="95"/>
      <c r="H33" s="95"/>
      <c r="I33" s="96"/>
    </row>
    <row r="35" spans="2:16" x14ac:dyDescent="0.25">
      <c r="C35" s="107" t="s">
        <v>457</v>
      </c>
      <c r="D35" s="25"/>
      <c r="E35" s="25"/>
      <c r="F35" s="25"/>
      <c r="G35" s="25"/>
      <c r="H35" s="25"/>
      <c r="I35" s="25"/>
      <c r="J35" s="25"/>
      <c r="K35" s="25"/>
      <c r="L35" s="25"/>
      <c r="M35" s="25"/>
      <c r="N35" s="25"/>
      <c r="O35" s="25"/>
      <c r="P35" s="26"/>
    </row>
    <row r="36" spans="2:16" x14ac:dyDescent="0.25">
      <c r="C36" s="27" t="s">
        <v>461</v>
      </c>
      <c r="D36" s="28"/>
      <c r="E36" s="28"/>
      <c r="F36" s="28"/>
      <c r="G36" s="28"/>
      <c r="H36" s="28"/>
      <c r="I36" s="28"/>
      <c r="J36" s="28"/>
      <c r="K36" s="28"/>
      <c r="L36" s="28"/>
      <c r="M36" s="28"/>
      <c r="N36" s="28"/>
      <c r="O36" s="28"/>
      <c r="P36" s="29"/>
    </row>
    <row r="37" spans="2:16" x14ac:dyDescent="0.25">
      <c r="C37" s="30" t="s">
        <v>469</v>
      </c>
      <c r="D37" s="31"/>
      <c r="E37" s="31"/>
      <c r="F37" s="31"/>
      <c r="G37" s="31"/>
      <c r="H37" s="31"/>
      <c r="I37" s="31"/>
      <c r="J37" s="31"/>
      <c r="K37" s="31"/>
      <c r="L37" s="31"/>
      <c r="M37" s="31"/>
      <c r="N37" s="31"/>
      <c r="O37" s="31"/>
      <c r="P37" s="32"/>
    </row>
    <row r="39" spans="2:16" x14ac:dyDescent="0.25">
      <c r="J39" s="83" t="s">
        <v>241</v>
      </c>
    </row>
    <row r="40" spans="2:16" x14ac:dyDescent="0.25">
      <c r="I40" s="82" t="s">
        <v>245</v>
      </c>
      <c r="J40" t="s">
        <v>242</v>
      </c>
    </row>
    <row r="41" spans="2:16" x14ac:dyDescent="0.25">
      <c r="J41" t="s">
        <v>244</v>
      </c>
    </row>
    <row r="42" spans="2:16" x14ac:dyDescent="0.25">
      <c r="J42" t="s">
        <v>243</v>
      </c>
    </row>
    <row r="43" spans="2:16" x14ac:dyDescent="0.25">
      <c r="J43" t="s">
        <v>249</v>
      </c>
    </row>
    <row r="44" spans="2:16" x14ac:dyDescent="0.25">
      <c r="J44" t="s">
        <v>248</v>
      </c>
    </row>
    <row r="45" spans="2:16" x14ac:dyDescent="0.25">
      <c r="J45" t="s">
        <v>250</v>
      </c>
    </row>
    <row r="56" spans="3:16" x14ac:dyDescent="0.25">
      <c r="C56" s="107" t="s">
        <v>12</v>
      </c>
      <c r="D56" s="25"/>
      <c r="E56" s="25"/>
      <c r="F56" s="25"/>
      <c r="G56" s="25"/>
      <c r="H56" s="25"/>
      <c r="I56" s="25"/>
      <c r="J56" s="25"/>
      <c r="K56" s="25"/>
      <c r="L56" s="25"/>
      <c r="M56" s="25"/>
      <c r="N56" s="25"/>
      <c r="O56" s="25"/>
      <c r="P56" s="26"/>
    </row>
    <row r="57" spans="3:16" x14ac:dyDescent="0.25">
      <c r="C57" s="27" t="s">
        <v>233</v>
      </c>
      <c r="D57" s="28"/>
      <c r="E57" s="28"/>
      <c r="F57" s="28"/>
      <c r="G57" s="28"/>
      <c r="H57" s="28"/>
      <c r="I57" s="28"/>
      <c r="J57" s="28"/>
      <c r="K57" s="28"/>
      <c r="L57" s="28"/>
      <c r="M57" s="28"/>
      <c r="N57" s="28"/>
      <c r="O57" s="28"/>
      <c r="P57" s="29"/>
    </row>
    <row r="58" spans="3:16" x14ac:dyDescent="0.25">
      <c r="C58" s="30" t="s">
        <v>422</v>
      </c>
      <c r="D58" s="31"/>
      <c r="E58" s="31"/>
      <c r="F58" s="31"/>
      <c r="G58" s="31"/>
      <c r="H58" s="31"/>
      <c r="I58" s="31"/>
      <c r="J58" s="31"/>
      <c r="K58" s="31"/>
      <c r="L58" s="31"/>
      <c r="M58" s="31"/>
      <c r="N58" s="31"/>
      <c r="O58" s="31"/>
      <c r="P58" s="32"/>
    </row>
    <row r="60" spans="3:16" x14ac:dyDescent="0.25">
      <c r="L60" s="9" t="s">
        <v>500</v>
      </c>
    </row>
    <row r="61" spans="3:16" x14ac:dyDescent="0.25">
      <c r="L61" s="119" t="s">
        <v>498</v>
      </c>
    </row>
    <row r="62" spans="3:16" x14ac:dyDescent="0.25">
      <c r="L62" t="s">
        <v>499</v>
      </c>
    </row>
    <row r="64" spans="3:16" x14ac:dyDescent="0.25">
      <c r="J64" s="83" t="s">
        <v>241</v>
      </c>
    </row>
    <row r="65" spans="3:10" x14ac:dyDescent="0.25">
      <c r="I65" s="82" t="s">
        <v>245</v>
      </c>
      <c r="J65" t="s">
        <v>242</v>
      </c>
    </row>
    <row r="66" spans="3:10" x14ac:dyDescent="0.25">
      <c r="J66" t="s">
        <v>243</v>
      </c>
    </row>
    <row r="67" spans="3:10" x14ac:dyDescent="0.25">
      <c r="J67" t="s">
        <v>244</v>
      </c>
    </row>
    <row r="68" spans="3:10" x14ac:dyDescent="0.25">
      <c r="J68" t="s">
        <v>249</v>
      </c>
    </row>
    <row r="69" spans="3:10" x14ac:dyDescent="0.25">
      <c r="J69" t="s">
        <v>248</v>
      </c>
    </row>
    <row r="70" spans="3:10" x14ac:dyDescent="0.25">
      <c r="J70" t="s">
        <v>250</v>
      </c>
    </row>
    <row r="72" spans="3:10" x14ac:dyDescent="0.25">
      <c r="C72" s="147" t="s">
        <v>418</v>
      </c>
      <c r="D72" s="148"/>
      <c r="E72" s="148"/>
      <c r="F72" s="148"/>
      <c r="G72" s="148"/>
      <c r="H72" s="148"/>
      <c r="I72" s="149"/>
    </row>
    <row r="73" spans="3:10" x14ac:dyDescent="0.25">
      <c r="C73" s="156" t="s">
        <v>419</v>
      </c>
      <c r="D73" s="157"/>
      <c r="E73" s="157"/>
      <c r="F73" s="157"/>
      <c r="G73" s="157"/>
      <c r="H73" s="157"/>
      <c r="I73" s="158"/>
    </row>
    <row r="74" spans="3:10" x14ac:dyDescent="0.25">
      <c r="C74" s="147" t="s">
        <v>420</v>
      </c>
      <c r="D74" s="148"/>
      <c r="E74" s="148"/>
      <c r="F74" s="148"/>
      <c r="G74" s="148"/>
      <c r="H74" s="148"/>
      <c r="I74" s="149"/>
    </row>
    <row r="75" spans="3:10" x14ac:dyDescent="0.25">
      <c r="C75" s="150" t="s">
        <v>413</v>
      </c>
      <c r="D75" s="151"/>
      <c r="E75" s="151"/>
      <c r="F75" s="151"/>
      <c r="G75" s="151"/>
      <c r="H75" s="151"/>
      <c r="I75" s="152"/>
    </row>
    <row r="76" spans="3:10" x14ac:dyDescent="0.25">
      <c r="C76" s="150" t="s">
        <v>412</v>
      </c>
      <c r="D76" s="151"/>
      <c r="E76" s="151"/>
      <c r="F76" s="151"/>
      <c r="G76" s="151"/>
      <c r="H76" s="151"/>
      <c r="I76" s="152"/>
    </row>
    <row r="77" spans="3:10" x14ac:dyDescent="0.25">
      <c r="C77" s="153" t="s">
        <v>510</v>
      </c>
      <c r="D77" s="154"/>
      <c r="E77" s="154"/>
      <c r="F77" s="154"/>
      <c r="G77" s="154"/>
      <c r="H77" s="154"/>
      <c r="I77" s="155"/>
    </row>
    <row r="78" spans="3:10" x14ac:dyDescent="0.25">
      <c r="C78" s="147" t="s">
        <v>421</v>
      </c>
      <c r="D78" s="148"/>
      <c r="E78" s="148"/>
      <c r="F78" s="148"/>
      <c r="G78" s="148"/>
      <c r="H78" s="148"/>
      <c r="I78" s="149"/>
    </row>
    <row r="79" spans="3:10" x14ac:dyDescent="0.25">
      <c r="C79" s="150" t="s">
        <v>414</v>
      </c>
      <c r="D79" s="151"/>
      <c r="E79" s="151"/>
      <c r="F79" s="151"/>
      <c r="G79" s="151"/>
      <c r="H79" s="151"/>
      <c r="I79" s="152"/>
    </row>
    <row r="80" spans="3:10" x14ac:dyDescent="0.25">
      <c r="C80" s="150" t="s">
        <v>508</v>
      </c>
      <c r="D80" s="151"/>
      <c r="E80" s="151"/>
      <c r="F80" s="151"/>
      <c r="G80" s="151"/>
      <c r="H80" s="151"/>
      <c r="I80" s="152"/>
    </row>
    <row r="81" spans="3:10" x14ac:dyDescent="0.25">
      <c r="C81" s="150" t="s">
        <v>415</v>
      </c>
      <c r="D81" s="151"/>
      <c r="E81" s="151"/>
      <c r="F81" s="151"/>
      <c r="G81" s="151"/>
      <c r="H81" s="151"/>
      <c r="I81" s="152"/>
    </row>
    <row r="82" spans="3:10" x14ac:dyDescent="0.25">
      <c r="C82" s="150" t="s">
        <v>416</v>
      </c>
      <c r="D82" s="151"/>
      <c r="E82" s="151"/>
      <c r="F82" s="151"/>
      <c r="G82" s="151"/>
      <c r="H82" s="151"/>
      <c r="I82" s="152"/>
    </row>
    <row r="83" spans="3:10" x14ac:dyDescent="0.25">
      <c r="C83" s="153" t="s">
        <v>509</v>
      </c>
      <c r="D83" s="154"/>
      <c r="E83" s="154"/>
      <c r="F83" s="154"/>
      <c r="G83" s="154"/>
      <c r="H83" s="154"/>
      <c r="I83" s="155"/>
    </row>
    <row r="85" spans="3:10" x14ac:dyDescent="0.25">
      <c r="D85" s="64" t="s">
        <v>23</v>
      </c>
      <c r="E85" s="64" t="s">
        <v>410</v>
      </c>
      <c r="F85" s="64" t="s">
        <v>411</v>
      </c>
      <c r="G85" s="64" t="s">
        <v>410</v>
      </c>
    </row>
    <row r="86" spans="3:10" x14ac:dyDescent="0.25">
      <c r="D86" s="37">
        <v>1</v>
      </c>
      <c r="E86" s="14">
        <f t="shared" ref="E86:E90" si="0">IF(ISBLANK(D86),"",D86)</f>
        <v>1</v>
      </c>
      <c r="F86" s="145">
        <v>0</v>
      </c>
      <c r="G86" s="14">
        <f t="shared" ref="G86:G90" si="1">IF(ISBLANK(F86),"",F86)</f>
        <v>0</v>
      </c>
      <c r="I86" t="s">
        <v>506</v>
      </c>
    </row>
    <row r="87" spans="3:10" x14ac:dyDescent="0.25">
      <c r="D87" s="37">
        <v>2</v>
      </c>
      <c r="E87" s="14">
        <f t="shared" si="0"/>
        <v>2</v>
      </c>
      <c r="F87" s="145">
        <v>0.25</v>
      </c>
      <c r="G87" s="14">
        <f t="shared" si="1"/>
        <v>0.25</v>
      </c>
      <c r="I87" t="s">
        <v>507</v>
      </c>
    </row>
    <row r="88" spans="3:10" x14ac:dyDescent="0.25">
      <c r="D88" s="37">
        <v>36191</v>
      </c>
      <c r="E88" s="14">
        <f t="shared" si="0"/>
        <v>36191</v>
      </c>
      <c r="F88" s="145">
        <v>0.36475694444444445</v>
      </c>
      <c r="G88" s="14">
        <f t="shared" si="1"/>
        <v>0.36475694444444445</v>
      </c>
    </row>
    <row r="89" spans="3:10" x14ac:dyDescent="0.25">
      <c r="D89" s="37">
        <v>44755</v>
      </c>
      <c r="E89" s="14">
        <f t="shared" si="0"/>
        <v>44755</v>
      </c>
      <c r="F89" s="145">
        <v>0.66666666666666663</v>
      </c>
      <c r="G89" s="14">
        <f t="shared" si="1"/>
        <v>0.66666666666666663</v>
      </c>
    </row>
    <row r="90" spans="3:10" x14ac:dyDescent="0.25">
      <c r="D90" s="37" t="s">
        <v>417</v>
      </c>
      <c r="E90" s="14" t="str">
        <f t="shared" si="0"/>
        <v>1/1/1800</v>
      </c>
      <c r="F90" s="145">
        <v>0.99998842592592585</v>
      </c>
      <c r="G90" s="14">
        <f t="shared" si="1"/>
        <v>0.99998842592592585</v>
      </c>
      <c r="I90" s="146"/>
    </row>
    <row r="92" spans="3:10" x14ac:dyDescent="0.25">
      <c r="C92" s="107" t="s">
        <v>259</v>
      </c>
      <c r="D92" s="25"/>
      <c r="E92" s="25"/>
      <c r="F92" s="25"/>
      <c r="G92" s="25"/>
      <c r="H92" s="25"/>
      <c r="I92" s="26"/>
    </row>
    <row r="93" spans="3:10" x14ac:dyDescent="0.25">
      <c r="C93" s="27" t="s">
        <v>429</v>
      </c>
      <c r="D93" s="28"/>
      <c r="E93" s="28"/>
      <c r="F93" s="28"/>
      <c r="G93" s="28"/>
      <c r="H93" s="28"/>
      <c r="I93" s="29"/>
    </row>
    <row r="94" spans="3:10" x14ac:dyDescent="0.25">
      <c r="C94" s="30" t="s">
        <v>423</v>
      </c>
      <c r="D94" s="31"/>
      <c r="E94" s="31"/>
      <c r="F94" s="31"/>
      <c r="G94" s="31"/>
      <c r="H94" s="31"/>
      <c r="I94" s="32"/>
    </row>
    <row r="96" spans="3:10" x14ac:dyDescent="0.25">
      <c r="J96" s="83" t="s">
        <v>241</v>
      </c>
    </row>
    <row r="97" spans="9:10" x14ac:dyDescent="0.25">
      <c r="I97" s="82" t="s">
        <v>245</v>
      </c>
      <c r="J97" t="s">
        <v>242</v>
      </c>
    </row>
    <row r="98" spans="9:10" x14ac:dyDescent="0.25">
      <c r="I98" s="82"/>
      <c r="J98" t="s">
        <v>244</v>
      </c>
    </row>
    <row r="99" spans="9:10" x14ac:dyDescent="0.25">
      <c r="I99" s="82"/>
      <c r="J99" t="s">
        <v>243</v>
      </c>
    </row>
    <row r="100" spans="9:10" x14ac:dyDescent="0.25">
      <c r="I100" s="82"/>
      <c r="J100" t="s">
        <v>249</v>
      </c>
    </row>
    <row r="101" spans="9:10" x14ac:dyDescent="0.25">
      <c r="I101" s="82"/>
      <c r="J101" t="s">
        <v>248</v>
      </c>
    </row>
    <row r="102" spans="9:10" x14ac:dyDescent="0.25">
      <c r="I102" s="82"/>
      <c r="J102" t="s">
        <v>250</v>
      </c>
    </row>
  </sheetData>
  <mergeCells count="7">
    <mergeCell ref="C24:I24"/>
    <mergeCell ref="C9:I9"/>
    <mergeCell ref="C10:I10"/>
    <mergeCell ref="C16:I16"/>
    <mergeCell ref="C20:I20"/>
    <mergeCell ref="C21:I21"/>
    <mergeCell ref="C23:I23"/>
  </mergeCells>
  <phoneticPr fontId="24" type="noConversion"/>
  <hyperlinks>
    <hyperlink ref="L61" r:id="rId1" xr:uid="{6527F700-397A-4D1C-B02D-C62B865B5298}"/>
  </hyperlinks>
  <pageMargins left="0.7" right="0.7" top="0.75" bottom="0.75" header="0.3" footer="0.3"/>
  <pageSetup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367F1-DFC4-4DAF-B4A7-0B133212523F}">
  <sheetPr>
    <tabColor rgb="FFFFFF00"/>
  </sheetPr>
  <dimension ref="B2:M33"/>
  <sheetViews>
    <sheetView workbookViewId="0">
      <selection activeCell="L29" sqref="L29"/>
    </sheetView>
  </sheetViews>
  <sheetFormatPr defaultRowHeight="15" x14ac:dyDescent="0.25"/>
  <cols>
    <col min="1" max="1" width="2.5703125" customWidth="1"/>
    <col min="4" max="4" width="11.7109375" customWidth="1"/>
    <col min="5" max="5" width="33.28515625" customWidth="1"/>
    <col min="6" max="8" width="11.7109375" customWidth="1"/>
  </cols>
  <sheetData>
    <row r="2" spans="2:10" x14ac:dyDescent="0.25">
      <c r="B2" s="24" t="s">
        <v>37</v>
      </c>
      <c r="C2" s="25"/>
      <c r="D2" s="25"/>
      <c r="E2" s="25"/>
      <c r="F2" s="25"/>
      <c r="G2" s="25"/>
      <c r="H2" s="25"/>
      <c r="I2" s="25"/>
      <c r="J2" s="26"/>
    </row>
    <row r="3" spans="2:10" x14ac:dyDescent="0.25">
      <c r="B3" s="27" t="s">
        <v>35</v>
      </c>
      <c r="C3" s="28"/>
      <c r="D3" s="28"/>
      <c r="E3" s="28"/>
      <c r="F3" s="28"/>
      <c r="G3" s="28"/>
      <c r="H3" s="28"/>
      <c r="I3" s="28"/>
      <c r="J3" s="29"/>
    </row>
    <row r="4" spans="2:10" x14ac:dyDescent="0.25">
      <c r="B4" s="34" t="str" cm="1">
        <f t="array" ref="B4:B6">_xlfn.ANCHORARRAY(E22)</f>
        <v>05/27/2022, Opening Balance, 48</v>
      </c>
      <c r="C4" s="28"/>
      <c r="D4" s="28"/>
      <c r="E4" s="28"/>
      <c r="F4" s="28"/>
      <c r="G4" s="28"/>
      <c r="H4" s="28"/>
      <c r="I4" s="28"/>
      <c r="J4" s="29"/>
    </row>
    <row r="5" spans="2:10" x14ac:dyDescent="0.25">
      <c r="B5" s="34" t="str">
        <v>05/29/2022, Sold Quads to Kite Flight Store, -24</v>
      </c>
      <c r="C5" s="28"/>
      <c r="D5" s="28"/>
      <c r="E5" s="28"/>
      <c r="F5" s="28"/>
      <c r="G5" s="28"/>
      <c r="H5" s="28"/>
      <c r="I5" s="28"/>
      <c r="J5" s="29"/>
    </row>
    <row r="6" spans="2:10" x14ac:dyDescent="0.25">
      <c r="B6" s="34" t="str">
        <v>06/01/2022, Stocked New Quads, 96</v>
      </c>
      <c r="C6" s="28"/>
      <c r="D6" s="28"/>
      <c r="E6" s="28"/>
      <c r="F6" s="28"/>
      <c r="G6" s="28"/>
      <c r="H6" s="28"/>
      <c r="I6" s="28"/>
      <c r="J6" s="29"/>
    </row>
    <row r="7" spans="2:10" x14ac:dyDescent="0.25">
      <c r="B7" s="27" t="s">
        <v>36</v>
      </c>
      <c r="C7" s="28"/>
      <c r="D7" s="28"/>
      <c r="E7" s="28"/>
      <c r="F7" s="28"/>
      <c r="G7" s="28"/>
      <c r="H7" s="28"/>
      <c r="I7" s="28"/>
      <c r="J7" s="29"/>
    </row>
    <row r="8" spans="2:10" x14ac:dyDescent="0.25">
      <c r="B8" s="34" t="str" cm="1">
        <f t="array" ref="B8:B9">_xlfn.ANCHORARRAY(E29)</f>
        <v>06/01/2022, Sold Quads to Into The Wind Inc., -36</v>
      </c>
      <c r="C8" s="28"/>
      <c r="D8" s="28"/>
      <c r="E8" s="28"/>
      <c r="F8" s="28"/>
      <c r="G8" s="28"/>
      <c r="H8" s="28"/>
      <c r="I8" s="28"/>
      <c r="J8" s="29"/>
    </row>
    <row r="9" spans="2:10" x14ac:dyDescent="0.25">
      <c r="B9" s="34" t="str">
        <v>06/02/2022, Sold to Gigi Nims, -2</v>
      </c>
      <c r="C9" s="28"/>
      <c r="D9" s="28"/>
      <c r="E9" s="28"/>
      <c r="F9" s="28"/>
      <c r="G9" s="28"/>
      <c r="H9" s="28"/>
      <c r="I9" s="28"/>
      <c r="J9" s="29"/>
    </row>
    <row r="10" spans="2:10" x14ac:dyDescent="0.25">
      <c r="B10" s="30"/>
      <c r="C10" s="31"/>
      <c r="D10" s="31"/>
      <c r="E10" s="31"/>
      <c r="F10" s="31"/>
      <c r="G10" s="31"/>
      <c r="H10" s="31"/>
      <c r="I10" s="31"/>
      <c r="J10" s="32"/>
    </row>
    <row r="12" spans="2:10" x14ac:dyDescent="0.25">
      <c r="E12" s="36" t="s">
        <v>29</v>
      </c>
      <c r="F12" s="14" t="s">
        <v>30</v>
      </c>
    </row>
    <row r="14" spans="2:10" x14ac:dyDescent="0.25">
      <c r="D14" s="9" t="s">
        <v>23</v>
      </c>
      <c r="E14" s="9" t="s">
        <v>24</v>
      </c>
      <c r="F14" s="9" t="s">
        <v>25</v>
      </c>
      <c r="G14" s="9" t="s">
        <v>26</v>
      </c>
      <c r="H14" s="9" t="s">
        <v>27</v>
      </c>
    </row>
    <row r="15" spans="2:10" x14ac:dyDescent="0.25">
      <c r="D15" s="33">
        <v>44708</v>
      </c>
      <c r="E15" t="s">
        <v>28</v>
      </c>
      <c r="F15">
        <v>48</v>
      </c>
      <c r="H15" s="15">
        <f>SUM(H14,F15,-G15)</f>
        <v>48</v>
      </c>
    </row>
    <row r="16" spans="2:10" x14ac:dyDescent="0.25">
      <c r="D16" s="33">
        <v>44710</v>
      </c>
      <c r="E16" t="s">
        <v>31</v>
      </c>
      <c r="G16">
        <v>24</v>
      </c>
      <c r="H16" s="15">
        <f t="shared" ref="H16:H19" si="0">SUM(H15,F16,-G16)</f>
        <v>24</v>
      </c>
    </row>
    <row r="17" spans="4:13" x14ac:dyDescent="0.25">
      <c r="D17" s="33">
        <v>44713</v>
      </c>
      <c r="E17" t="s">
        <v>32</v>
      </c>
      <c r="F17">
        <v>96</v>
      </c>
      <c r="H17" s="15">
        <f t="shared" si="0"/>
        <v>120</v>
      </c>
    </row>
    <row r="18" spans="4:13" x14ac:dyDescent="0.25">
      <c r="D18" s="33">
        <v>44713</v>
      </c>
      <c r="E18" t="s">
        <v>33</v>
      </c>
      <c r="G18">
        <v>36</v>
      </c>
      <c r="H18" s="15">
        <f t="shared" si="0"/>
        <v>84</v>
      </c>
    </row>
    <row r="19" spans="4:13" x14ac:dyDescent="0.25">
      <c r="D19" s="33">
        <v>44714</v>
      </c>
      <c r="E19" t="s">
        <v>34</v>
      </c>
      <c r="G19">
        <v>2</v>
      </c>
      <c r="H19" s="15">
        <f t="shared" si="0"/>
        <v>82</v>
      </c>
    </row>
    <row r="22" spans="4:13" x14ac:dyDescent="0.25">
      <c r="E22" s="15" t="str" cm="1">
        <f t="array" ref="E22:E24">TEXT(D15:D17,"mm/dd/yyy")&amp;", "&amp;E15:E17&amp;", "&amp;MMULT(IF(F14:G14="In",F15:G17,-F15:G17),{1;1})</f>
        <v>05/27/2022, Opening Balance, 48</v>
      </c>
    </row>
    <row r="23" spans="4:13" x14ac:dyDescent="0.25">
      <c r="E23" s="15" t="str">
        <v>05/29/2022, Sold Quads to Kite Flight Store, -24</v>
      </c>
    </row>
    <row r="24" spans="4:13" x14ac:dyDescent="0.25">
      <c r="E24" s="15" t="str">
        <v>06/01/2022, Stocked New Quads, 96</v>
      </c>
    </row>
    <row r="29" spans="4:13" x14ac:dyDescent="0.25">
      <c r="E29" s="15" t="str" cm="1">
        <f t="array" ref="E29:E30">TEXT(D18:D19,"mm/dd/yyy")&amp;", "&amp;E18:E19&amp;", "&amp;MMULT(IF(F14:G14="In",F18:G19,-F18:G19),{1;1})</f>
        <v>06/01/2022, Sold Quads to Into The Wind Inc., -36</v>
      </c>
      <c r="G29" s="15" cm="1">
        <f t="array" ref="G29:G33">_xlfn.LET(_xlpm.c,_xlfn.TOCOL(IF(F14:G14="In",F15:F19,IF(G15:G19&lt;&gt;0,-G15:G19,0))),_xlfn._xlws.FILTER(_xlpm.c,_xlpm.c&lt;&gt;0))</f>
        <v>48</v>
      </c>
      <c r="I29" s="15" cm="1">
        <f t="array" ref="I29:I33">MMULT(IF(F14:G14="In",F15:G19,-F15:G19),{1;1})</f>
        <v>48</v>
      </c>
      <c r="L29" cm="1">
        <f t="array" ref="L29:M33">IF(F14:G14="In",F15:G19,F15:G19)</f>
        <v>48</v>
      </c>
      <c r="M29">
        <v>0</v>
      </c>
    </row>
    <row r="30" spans="4:13" x14ac:dyDescent="0.25">
      <c r="E30" s="15" t="str">
        <v>06/02/2022, Sold to Gigi Nims, -2</v>
      </c>
      <c r="G30" s="15">
        <v>-24</v>
      </c>
      <c r="I30" s="15">
        <v>-24</v>
      </c>
      <c r="L30">
        <v>0</v>
      </c>
      <c r="M30">
        <v>24</v>
      </c>
    </row>
    <row r="31" spans="4:13" x14ac:dyDescent="0.25">
      <c r="G31" s="15">
        <v>96</v>
      </c>
      <c r="I31" s="15">
        <v>96</v>
      </c>
      <c r="L31">
        <v>96</v>
      </c>
      <c r="M31">
        <v>0</v>
      </c>
    </row>
    <row r="32" spans="4:13" x14ac:dyDescent="0.25">
      <c r="G32" s="15">
        <v>-36</v>
      </c>
      <c r="I32" s="15">
        <v>-36</v>
      </c>
      <c r="L32">
        <v>0</v>
      </c>
      <c r="M32">
        <v>36</v>
      </c>
    </row>
    <row r="33" spans="7:13" x14ac:dyDescent="0.25">
      <c r="G33" s="15">
        <v>-2</v>
      </c>
      <c r="I33" s="15">
        <v>-2</v>
      </c>
      <c r="L33">
        <v>0</v>
      </c>
      <c r="M33">
        <v>2</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26880-5A28-48AD-9820-EE667746D362}">
  <sheetPr>
    <tabColor rgb="FFFF0000"/>
  </sheetPr>
  <dimension ref="B2:P102"/>
  <sheetViews>
    <sheetView zoomScaleNormal="100" workbookViewId="0"/>
  </sheetViews>
  <sheetFormatPr defaultRowHeight="15" x14ac:dyDescent="0.25"/>
  <cols>
    <col min="1" max="1" width="1.5703125" customWidth="1"/>
    <col min="2" max="2" width="2.85546875" customWidth="1"/>
    <col min="3" max="3" width="36.85546875" customWidth="1"/>
    <col min="4" max="8" width="13" customWidth="1"/>
    <col min="9" max="9" width="16.28515625" customWidth="1"/>
  </cols>
  <sheetData>
    <row r="2" spans="2:9" x14ac:dyDescent="0.25">
      <c r="B2" s="86" t="s">
        <v>0</v>
      </c>
      <c r="C2" s="87"/>
      <c r="D2" s="87"/>
      <c r="E2" s="87"/>
      <c r="F2" s="87"/>
      <c r="G2" s="87"/>
      <c r="H2" s="87"/>
      <c r="I2" s="88"/>
    </row>
    <row r="3" spans="2:9" x14ac:dyDescent="0.25">
      <c r="B3" s="89" t="s">
        <v>1</v>
      </c>
      <c r="C3" s="90" t="s">
        <v>321</v>
      </c>
      <c r="D3" s="91"/>
      <c r="E3" s="91"/>
      <c r="F3" s="91"/>
      <c r="G3" s="91"/>
      <c r="H3" s="91"/>
      <c r="I3" s="92"/>
    </row>
    <row r="4" spans="2:9" x14ac:dyDescent="0.25">
      <c r="B4" s="93"/>
      <c r="C4" s="94" t="s">
        <v>332</v>
      </c>
      <c r="D4" s="95"/>
      <c r="E4" s="95"/>
      <c r="F4" s="95"/>
      <c r="G4" s="95"/>
      <c r="H4" s="95"/>
      <c r="I4" s="96"/>
    </row>
    <row r="5" spans="2:9" x14ac:dyDescent="0.25">
      <c r="B5" s="97" t="s">
        <v>2</v>
      </c>
      <c r="C5" s="98" t="s">
        <v>3</v>
      </c>
      <c r="D5" s="87"/>
      <c r="E5" s="87"/>
      <c r="F5" s="87"/>
      <c r="G5" s="87"/>
      <c r="H5" s="87"/>
      <c r="I5" s="88"/>
    </row>
    <row r="6" spans="2:9" x14ac:dyDescent="0.25">
      <c r="B6" s="89"/>
      <c r="C6" s="99" t="s">
        <v>322</v>
      </c>
      <c r="D6" s="91"/>
      <c r="E6" s="91"/>
      <c r="F6" s="91"/>
      <c r="G6" s="91"/>
      <c r="H6" s="91"/>
      <c r="I6" s="92"/>
    </row>
    <row r="7" spans="2:9" x14ac:dyDescent="0.25">
      <c r="B7" s="89"/>
      <c r="C7" s="99" t="s">
        <v>323</v>
      </c>
      <c r="D7" s="91"/>
      <c r="E7" s="91"/>
      <c r="F7" s="91"/>
      <c r="G7" s="91"/>
      <c r="H7" s="91"/>
      <c r="I7" s="92"/>
    </row>
    <row r="8" spans="2:9" x14ac:dyDescent="0.25">
      <c r="B8" s="89"/>
      <c r="C8" s="99" t="s">
        <v>320</v>
      </c>
      <c r="D8" s="91"/>
      <c r="E8" s="91"/>
      <c r="F8" s="91"/>
      <c r="G8" s="91"/>
      <c r="H8" s="91"/>
      <c r="I8" s="92"/>
    </row>
    <row r="9" spans="2:9" x14ac:dyDescent="0.25">
      <c r="B9" s="103"/>
      <c r="C9" s="246" t="s">
        <v>186</v>
      </c>
      <c r="D9" s="247"/>
      <c r="E9" s="247"/>
      <c r="F9" s="247"/>
      <c r="G9" s="247"/>
      <c r="H9" s="247"/>
      <c r="I9" s="248"/>
    </row>
    <row r="10" spans="2:9" x14ac:dyDescent="0.25">
      <c r="B10" s="103"/>
      <c r="C10" s="246" t="s">
        <v>261</v>
      </c>
      <c r="D10" s="247"/>
      <c r="E10" s="247"/>
      <c r="F10" s="247"/>
      <c r="G10" s="247"/>
      <c r="H10" s="247"/>
      <c r="I10" s="248"/>
    </row>
    <row r="11" spans="2:9" x14ac:dyDescent="0.25">
      <c r="B11" s="93"/>
      <c r="C11" s="100" t="s">
        <v>324</v>
      </c>
      <c r="D11" s="95"/>
      <c r="E11" s="95"/>
      <c r="F11" s="95"/>
      <c r="G11" s="95"/>
      <c r="H11" s="95"/>
      <c r="I11" s="96"/>
    </row>
    <row r="12" spans="2:9" x14ac:dyDescent="0.25">
      <c r="B12" s="97" t="s">
        <v>4</v>
      </c>
      <c r="C12" s="98" t="s">
        <v>18</v>
      </c>
      <c r="D12" s="87"/>
      <c r="E12" s="87"/>
      <c r="F12" s="87"/>
      <c r="G12" s="87"/>
      <c r="H12" s="87"/>
      <c r="I12" s="88"/>
    </row>
    <row r="13" spans="2:9" x14ac:dyDescent="0.25">
      <c r="B13" s="89"/>
      <c r="C13" s="99" t="s">
        <v>246</v>
      </c>
      <c r="D13" s="91"/>
      <c r="E13" s="91"/>
      <c r="F13" s="91"/>
      <c r="G13" s="91"/>
      <c r="H13" s="91"/>
      <c r="I13" s="92"/>
    </row>
    <row r="14" spans="2:9" x14ac:dyDescent="0.25">
      <c r="B14" s="89"/>
      <c r="C14" s="99" t="s">
        <v>173</v>
      </c>
      <c r="D14" s="91"/>
      <c r="E14" s="91"/>
      <c r="F14" s="91"/>
      <c r="G14" s="91"/>
      <c r="H14" s="91"/>
      <c r="I14" s="92"/>
    </row>
    <row r="15" spans="2:9" x14ac:dyDescent="0.25">
      <c r="B15" s="89"/>
      <c r="C15" s="99" t="s">
        <v>325</v>
      </c>
      <c r="D15" s="91"/>
      <c r="E15" s="91"/>
      <c r="F15" s="91"/>
      <c r="G15" s="91"/>
      <c r="H15" s="91"/>
      <c r="I15" s="92"/>
    </row>
    <row r="16" spans="2:9" x14ac:dyDescent="0.25">
      <c r="B16" s="89"/>
      <c r="C16" s="246" t="s">
        <v>185</v>
      </c>
      <c r="D16" s="247"/>
      <c r="E16" s="247"/>
      <c r="F16" s="247"/>
      <c r="G16" s="247"/>
      <c r="H16" s="247"/>
      <c r="I16" s="248"/>
    </row>
    <row r="17" spans="2:9" x14ac:dyDescent="0.25">
      <c r="B17" s="93"/>
      <c r="C17" s="100" t="s">
        <v>247</v>
      </c>
      <c r="D17" s="95"/>
      <c r="E17" s="95"/>
      <c r="F17" s="95"/>
      <c r="G17" s="95"/>
      <c r="H17" s="95"/>
      <c r="I17" s="96"/>
    </row>
    <row r="18" spans="2:9" x14ac:dyDescent="0.25">
      <c r="B18" s="97" t="s">
        <v>8</v>
      </c>
      <c r="C18" s="98" t="s">
        <v>5</v>
      </c>
      <c r="D18" s="87"/>
      <c r="E18" s="87"/>
      <c r="F18" s="87"/>
      <c r="G18" s="87"/>
      <c r="H18" s="87"/>
      <c r="I18" s="88"/>
    </row>
    <row r="19" spans="2:9" x14ac:dyDescent="0.25">
      <c r="B19" s="89"/>
      <c r="C19" s="99" t="s">
        <v>6</v>
      </c>
      <c r="D19" s="91"/>
      <c r="E19" s="91"/>
      <c r="F19" s="91"/>
      <c r="G19" s="91"/>
      <c r="H19" s="91"/>
      <c r="I19" s="92"/>
    </row>
    <row r="20" spans="2:9" x14ac:dyDescent="0.25">
      <c r="B20" s="93"/>
      <c r="C20" s="246" t="s">
        <v>7</v>
      </c>
      <c r="D20" s="247"/>
      <c r="E20" s="247"/>
      <c r="F20" s="247"/>
      <c r="G20" s="247"/>
      <c r="H20" s="247"/>
      <c r="I20" s="248"/>
    </row>
    <row r="21" spans="2:9" x14ac:dyDescent="0.25">
      <c r="B21" s="111" t="s">
        <v>16</v>
      </c>
      <c r="C21" s="249" t="s">
        <v>258</v>
      </c>
      <c r="D21" s="250"/>
      <c r="E21" s="250"/>
      <c r="F21" s="250"/>
      <c r="G21" s="250"/>
      <c r="H21" s="250"/>
      <c r="I21" s="251"/>
    </row>
    <row r="22" spans="2:9" x14ac:dyDescent="0.25">
      <c r="B22" s="97" t="s">
        <v>17</v>
      </c>
      <c r="C22" s="104" t="s">
        <v>256</v>
      </c>
      <c r="D22" s="87"/>
      <c r="E22" s="87"/>
      <c r="F22" s="87"/>
      <c r="G22" s="87"/>
      <c r="H22" s="87"/>
      <c r="I22" s="88"/>
    </row>
    <row r="23" spans="2:9" x14ac:dyDescent="0.25">
      <c r="B23" s="89"/>
      <c r="C23" s="244" t="s">
        <v>257</v>
      </c>
      <c r="D23" s="244"/>
      <c r="E23" s="244"/>
      <c r="F23" s="244"/>
      <c r="G23" s="244"/>
      <c r="H23" s="244"/>
      <c r="I23" s="245"/>
    </row>
    <row r="24" spans="2:9" x14ac:dyDescent="0.25">
      <c r="B24" s="89"/>
      <c r="C24" s="244" t="s">
        <v>319</v>
      </c>
      <c r="D24" s="244"/>
      <c r="E24" s="244"/>
      <c r="F24" s="244"/>
      <c r="G24" s="244"/>
      <c r="H24" s="244"/>
      <c r="I24" s="245"/>
    </row>
    <row r="25" spans="2:9" x14ac:dyDescent="0.25">
      <c r="B25" s="89"/>
      <c r="C25" s="105"/>
      <c r="D25" s="91"/>
      <c r="E25" s="91"/>
      <c r="F25" s="91"/>
      <c r="G25" s="91"/>
      <c r="H25" s="91"/>
      <c r="I25" s="92"/>
    </row>
    <row r="26" spans="2:9" x14ac:dyDescent="0.25">
      <c r="B26" s="89"/>
      <c r="C26" s="105"/>
      <c r="D26" s="91"/>
      <c r="E26" s="91"/>
      <c r="F26" s="91"/>
      <c r="G26" s="91"/>
      <c r="H26" s="91"/>
      <c r="I26" s="92"/>
    </row>
    <row r="27" spans="2:9" x14ac:dyDescent="0.25">
      <c r="B27" s="89"/>
      <c r="C27" s="105"/>
      <c r="D27" s="91"/>
      <c r="E27" s="91"/>
      <c r="F27" s="91"/>
      <c r="G27" s="91"/>
      <c r="H27" s="91"/>
      <c r="I27" s="92"/>
    </row>
    <row r="28" spans="2:9" x14ac:dyDescent="0.25">
      <c r="B28" s="89"/>
      <c r="C28" s="105"/>
      <c r="D28" s="91"/>
      <c r="E28" s="91"/>
      <c r="F28" s="91"/>
      <c r="G28" s="91"/>
      <c r="H28" s="91"/>
      <c r="I28" s="92"/>
    </row>
    <row r="29" spans="2:9" x14ac:dyDescent="0.25">
      <c r="B29" s="89"/>
      <c r="C29" s="105"/>
      <c r="D29" s="91"/>
      <c r="E29" s="91"/>
      <c r="F29" s="91"/>
      <c r="G29" s="91"/>
      <c r="H29" s="91"/>
      <c r="I29" s="92"/>
    </row>
    <row r="30" spans="2:9" x14ac:dyDescent="0.25">
      <c r="B30" s="89"/>
      <c r="C30" s="105"/>
      <c r="D30" s="91"/>
      <c r="E30" s="91"/>
      <c r="F30" s="91"/>
      <c r="G30" s="91"/>
      <c r="H30" s="91"/>
      <c r="I30" s="92"/>
    </row>
    <row r="31" spans="2:9" x14ac:dyDescent="0.25">
      <c r="B31" s="89"/>
      <c r="C31" s="105"/>
      <c r="D31" s="91"/>
      <c r="E31" s="91"/>
      <c r="F31" s="91"/>
      <c r="G31" s="91"/>
      <c r="H31" s="91"/>
      <c r="I31" s="92"/>
    </row>
    <row r="32" spans="2:9" x14ac:dyDescent="0.25">
      <c r="B32" s="89"/>
      <c r="C32" s="105"/>
      <c r="D32" s="91"/>
      <c r="E32" s="91"/>
      <c r="F32" s="91"/>
      <c r="G32" s="91"/>
      <c r="H32" s="91"/>
      <c r="I32" s="92"/>
    </row>
    <row r="33" spans="2:16" x14ac:dyDescent="0.25">
      <c r="B33" s="93"/>
      <c r="C33" s="94"/>
      <c r="D33" s="95"/>
      <c r="E33" s="95"/>
      <c r="F33" s="95"/>
      <c r="G33" s="95"/>
      <c r="H33" s="95"/>
      <c r="I33" s="96"/>
    </row>
    <row r="35" spans="2:16" x14ac:dyDescent="0.25">
      <c r="C35" s="107" t="s">
        <v>457</v>
      </c>
      <c r="D35" s="25"/>
      <c r="E35" s="25"/>
      <c r="F35" s="25"/>
      <c r="G35" s="25"/>
      <c r="H35" s="25"/>
      <c r="I35" s="25"/>
      <c r="J35" s="25"/>
      <c r="K35" s="25"/>
      <c r="L35" s="25"/>
      <c r="M35" s="25"/>
      <c r="N35" s="25"/>
      <c r="O35" s="25"/>
      <c r="P35" s="26"/>
    </row>
    <row r="36" spans="2:16" x14ac:dyDescent="0.25">
      <c r="C36" s="27" t="s">
        <v>461</v>
      </c>
      <c r="D36" s="28"/>
      <c r="E36" s="28"/>
      <c r="F36" s="28"/>
      <c r="G36" s="28"/>
      <c r="H36" s="28"/>
      <c r="I36" s="28"/>
      <c r="J36" s="28"/>
      <c r="K36" s="28"/>
      <c r="L36" s="28"/>
      <c r="M36" s="28"/>
      <c r="N36" s="28"/>
      <c r="O36" s="28"/>
      <c r="P36" s="29"/>
    </row>
    <row r="37" spans="2:16" x14ac:dyDescent="0.25">
      <c r="C37" s="30" t="s">
        <v>469</v>
      </c>
      <c r="D37" s="31"/>
      <c r="E37" s="31"/>
      <c r="F37" s="31"/>
      <c r="G37" s="31"/>
      <c r="H37" s="31"/>
      <c r="I37" s="31"/>
      <c r="J37" s="31"/>
      <c r="K37" s="31"/>
      <c r="L37" s="31"/>
      <c r="M37" s="31"/>
      <c r="N37" s="31"/>
      <c r="O37" s="31"/>
      <c r="P37" s="32"/>
    </row>
    <row r="39" spans="2:16" x14ac:dyDescent="0.25">
      <c r="C39" s="170" t="s">
        <v>466</v>
      </c>
      <c r="D39" s="170" t="s">
        <v>467</v>
      </c>
      <c r="J39" s="83" t="s">
        <v>241</v>
      </c>
    </row>
    <row r="40" spans="2:16" x14ac:dyDescent="0.25">
      <c r="C40" s="14" t="s">
        <v>462</v>
      </c>
      <c r="D40" s="84">
        <v>0.375</v>
      </c>
      <c r="I40" s="82" t="s">
        <v>245</v>
      </c>
      <c r="J40" t="s">
        <v>242</v>
      </c>
    </row>
    <row r="41" spans="2:16" x14ac:dyDescent="0.25">
      <c r="C41" s="14" t="s">
        <v>463</v>
      </c>
      <c r="D41" s="84">
        <v>0.25</v>
      </c>
      <c r="I41" s="82" t="s">
        <v>245</v>
      </c>
      <c r="J41" t="s">
        <v>244</v>
      </c>
    </row>
    <row r="42" spans="2:16" x14ac:dyDescent="0.25">
      <c r="C42" s="14" t="s">
        <v>464</v>
      </c>
      <c r="D42" s="84">
        <v>0.125</v>
      </c>
      <c r="I42" s="82" t="s">
        <v>245</v>
      </c>
      <c r="J42" t="s">
        <v>243</v>
      </c>
    </row>
    <row r="43" spans="2:16" x14ac:dyDescent="0.25">
      <c r="C43" s="14" t="s">
        <v>465</v>
      </c>
      <c r="D43" s="84">
        <v>7.4999999999999997E-2</v>
      </c>
      <c r="I43" s="82" t="s">
        <v>245</v>
      </c>
      <c r="J43" t="s">
        <v>249</v>
      </c>
    </row>
    <row r="44" spans="2:16" x14ac:dyDescent="0.25">
      <c r="C44" s="14" t="s">
        <v>481</v>
      </c>
      <c r="D44" s="117">
        <f>SUM(D40:D43)</f>
        <v>0.82499999999999996</v>
      </c>
      <c r="I44" s="82" t="s">
        <v>245</v>
      </c>
      <c r="J44" t="s">
        <v>248</v>
      </c>
    </row>
    <row r="45" spans="2:16" x14ac:dyDescent="0.25">
      <c r="I45" s="82" t="s">
        <v>245</v>
      </c>
      <c r="J45" t="s">
        <v>250</v>
      </c>
    </row>
    <row r="47" spans="2:16" x14ac:dyDescent="0.25">
      <c r="C47" s="66" t="s">
        <v>468</v>
      </c>
      <c r="D47" s="36" t="s">
        <v>174</v>
      </c>
      <c r="E47" s="36" t="s">
        <v>175</v>
      </c>
      <c r="F47" s="36" t="s">
        <v>176</v>
      </c>
      <c r="G47" s="36" t="s">
        <v>177</v>
      </c>
      <c r="H47" s="36" t="s">
        <v>214</v>
      </c>
    </row>
    <row r="48" spans="2:16" x14ac:dyDescent="0.25">
      <c r="C48" s="64" t="s">
        <v>9</v>
      </c>
      <c r="D48" s="65">
        <v>5000</v>
      </c>
      <c r="E48" s="65">
        <v>6750</v>
      </c>
      <c r="F48" s="65">
        <v>7950</v>
      </c>
      <c r="G48" s="65">
        <v>11255</v>
      </c>
      <c r="H48" s="78">
        <f>SUM(D48:G48)</f>
        <v>30955</v>
      </c>
    </row>
    <row r="49" spans="3:16" x14ac:dyDescent="0.25">
      <c r="C49" s="188" t="str" cm="1">
        <f t="array" ref="C49:C52">C40:C43</f>
        <v>COGS</v>
      </c>
      <c r="D49" s="168" cm="1">
        <f t="array" ref="D49:G52">ROUND(D48:G48*D40:D43,2)</f>
        <v>1875</v>
      </c>
      <c r="E49" s="168">
        <v>2531.25</v>
      </c>
      <c r="F49" s="168">
        <v>2981.25</v>
      </c>
      <c r="G49" s="168">
        <v>4220.63</v>
      </c>
      <c r="H49" s="78">
        <f t="shared" ref="H49:H53" si="0">SUM(D49:G49)</f>
        <v>11608.130000000001</v>
      </c>
    </row>
    <row r="50" spans="3:16" x14ac:dyDescent="0.25">
      <c r="C50" s="188" t="str">
        <v>Operation Expense</v>
      </c>
      <c r="D50" s="168">
        <v>1250</v>
      </c>
      <c r="E50" s="168">
        <v>1687.5</v>
      </c>
      <c r="F50" s="168">
        <v>1987.5</v>
      </c>
      <c r="G50" s="168">
        <v>2813.75</v>
      </c>
      <c r="H50" s="78">
        <f t="shared" si="0"/>
        <v>7738.75</v>
      </c>
    </row>
    <row r="51" spans="3:16" x14ac:dyDescent="0.25">
      <c r="C51" s="188" t="str">
        <v>Administrative Expense</v>
      </c>
      <c r="D51" s="168">
        <v>625</v>
      </c>
      <c r="E51" s="168">
        <v>843.75</v>
      </c>
      <c r="F51" s="168">
        <v>993.75</v>
      </c>
      <c r="G51" s="168">
        <v>1406.88</v>
      </c>
      <c r="H51" s="78">
        <f t="shared" si="0"/>
        <v>3869.38</v>
      </c>
    </row>
    <row r="52" spans="3:16" ht="15.75" thickBot="1" x14ac:dyDescent="0.3">
      <c r="C52" s="189" t="str">
        <v>Other Expense</v>
      </c>
      <c r="D52" s="171">
        <v>375</v>
      </c>
      <c r="E52" s="171">
        <v>506.25</v>
      </c>
      <c r="F52" s="171">
        <v>596.25</v>
      </c>
      <c r="G52" s="171">
        <v>844.13</v>
      </c>
      <c r="H52" s="79">
        <f t="shared" si="0"/>
        <v>2321.63</v>
      </c>
    </row>
    <row r="53" spans="3:16" ht="15.75" thickBot="1" x14ac:dyDescent="0.3">
      <c r="C53" s="190" t="s">
        <v>182</v>
      </c>
      <c r="D53" s="191">
        <f>SUM(D49:D52)</f>
        <v>4125</v>
      </c>
      <c r="E53" s="191">
        <f t="shared" ref="E53:F53" si="1">SUM(E49:E52)</f>
        <v>5568.75</v>
      </c>
      <c r="F53" s="191">
        <f t="shared" si="1"/>
        <v>6558.75</v>
      </c>
      <c r="G53" s="191">
        <f>SUM(G49:G52)</f>
        <v>9285.39</v>
      </c>
      <c r="H53" s="191">
        <f t="shared" si="0"/>
        <v>25537.89</v>
      </c>
    </row>
    <row r="54" spans="3:16" ht="15.75" thickBot="1" x14ac:dyDescent="0.3">
      <c r="C54" s="70" t="s">
        <v>183</v>
      </c>
      <c r="D54" s="81" cm="1">
        <f t="array" ref="D54:G54">D48:G48-D53:G53</f>
        <v>875</v>
      </c>
      <c r="E54" s="81">
        <v>1181.25</v>
      </c>
      <c r="F54" s="81">
        <v>1391.25</v>
      </c>
      <c r="G54" s="81">
        <v>1969.6100000000006</v>
      </c>
      <c r="H54" s="172">
        <f>SUM(D54:G54)</f>
        <v>5417.1100000000006</v>
      </c>
    </row>
    <row r="55" spans="3:16" ht="15.75" thickTop="1" x14ac:dyDescent="0.25"/>
    <row r="56" spans="3:16" x14ac:dyDescent="0.25">
      <c r="C56" s="107" t="s">
        <v>12</v>
      </c>
      <c r="D56" s="25"/>
      <c r="E56" s="25"/>
      <c r="F56" s="25"/>
      <c r="G56" s="25"/>
      <c r="H56" s="25"/>
      <c r="I56" s="25"/>
      <c r="J56" s="25"/>
      <c r="K56" s="25"/>
      <c r="L56" s="25"/>
      <c r="M56" s="25"/>
      <c r="N56" s="25"/>
      <c r="O56" s="25"/>
      <c r="P56" s="26"/>
    </row>
    <row r="57" spans="3:16" x14ac:dyDescent="0.25">
      <c r="C57" s="27" t="s">
        <v>233</v>
      </c>
      <c r="D57" s="28"/>
      <c r="E57" s="28"/>
      <c r="F57" s="28"/>
      <c r="G57" s="28"/>
      <c r="H57" s="28"/>
      <c r="I57" s="28"/>
      <c r="J57" s="28"/>
      <c r="K57" s="28"/>
      <c r="L57" s="28"/>
      <c r="M57" s="28"/>
      <c r="N57" s="28"/>
      <c r="O57" s="28"/>
      <c r="P57" s="29"/>
    </row>
    <row r="58" spans="3:16" x14ac:dyDescent="0.25">
      <c r="C58" s="30" t="s">
        <v>422</v>
      </c>
      <c r="D58" s="31"/>
      <c r="E58" s="31"/>
      <c r="F58" s="31"/>
      <c r="G58" s="31"/>
      <c r="H58" s="31"/>
      <c r="I58" s="31"/>
      <c r="J58" s="31"/>
      <c r="K58" s="31"/>
      <c r="L58" s="31"/>
      <c r="M58" s="31"/>
      <c r="N58" s="31"/>
      <c r="O58" s="31"/>
      <c r="P58" s="32"/>
    </row>
    <row r="60" spans="3:16" x14ac:dyDescent="0.25">
      <c r="C60" s="71" t="s">
        <v>502</v>
      </c>
      <c r="D60" s="14" t="s">
        <v>30</v>
      </c>
      <c r="L60" s="9" t="s">
        <v>500</v>
      </c>
    </row>
    <row r="61" spans="3:16" x14ac:dyDescent="0.25">
      <c r="C61" s="71" t="s">
        <v>503</v>
      </c>
      <c r="D61" s="14">
        <v>13.55</v>
      </c>
      <c r="L61" s="119" t="s">
        <v>498</v>
      </c>
    </row>
    <row r="62" spans="3:16" x14ac:dyDescent="0.25">
      <c r="C62" s="71" t="s">
        <v>252</v>
      </c>
      <c r="D62" s="14">
        <v>0.72</v>
      </c>
      <c r="F62" t="s">
        <v>501</v>
      </c>
      <c r="L62" t="s">
        <v>499</v>
      </c>
    </row>
    <row r="64" spans="3:16" x14ac:dyDescent="0.25">
      <c r="C64" s="64" t="s">
        <v>496</v>
      </c>
      <c r="D64" s="15">
        <f>D61*D62</f>
        <v>9.7560000000000002</v>
      </c>
      <c r="F64" t="str" cm="1">
        <f t="array" aca="1" ref="F64:F69" ca="1">_xlfn.IFNA(_xlfn.FORMULATEXT(D64:D69),"")</f>
        <v>=D61*D62</v>
      </c>
      <c r="J64" s="83" t="s">
        <v>241</v>
      </c>
    </row>
    <row r="65" spans="3:10" x14ac:dyDescent="0.25">
      <c r="C65" s="64" t="s">
        <v>504</v>
      </c>
      <c r="D65" s="15">
        <f>ROUND(D64,2)</f>
        <v>9.76</v>
      </c>
      <c r="F65" t="str">
        <f ca="1"/>
        <v>=ROUND(D64,2)</v>
      </c>
      <c r="I65" s="82" t="s">
        <v>245</v>
      </c>
      <c r="J65" t="s">
        <v>242</v>
      </c>
    </row>
    <row r="66" spans="3:10" x14ac:dyDescent="0.25">
      <c r="C66" s="64" t="s">
        <v>497</v>
      </c>
      <c r="D66" s="15">
        <f>D61+D65</f>
        <v>23.310000000000002</v>
      </c>
      <c r="F66" t="str">
        <f ca="1"/>
        <v>=D61+D65</v>
      </c>
      <c r="I66" s="82" t="s">
        <v>245</v>
      </c>
      <c r="J66" t="s">
        <v>243</v>
      </c>
    </row>
    <row r="67" spans="3:10" x14ac:dyDescent="0.25">
      <c r="C67" s="64" t="s">
        <v>497</v>
      </c>
      <c r="D67" s="15">
        <f>D61+ROUND(D61*D62,2)</f>
        <v>23.310000000000002</v>
      </c>
      <c r="F67" t="str">
        <f ca="1"/>
        <v>=D61+ROUND(D61*D62,2)</v>
      </c>
      <c r="I67" s="82" t="s">
        <v>245</v>
      </c>
      <c r="J67" t="s">
        <v>244</v>
      </c>
    </row>
    <row r="68" spans="3:10" x14ac:dyDescent="0.25">
      <c r="C68" s="64" t="s">
        <v>497</v>
      </c>
      <c r="D68" s="15">
        <f>ROUND((1+D62)*D61,2)</f>
        <v>23.31</v>
      </c>
      <c r="F68" t="str">
        <f ca="1"/>
        <v>=ROUND((1+D62)*D61,2)</v>
      </c>
      <c r="I68" s="82" t="s">
        <v>245</v>
      </c>
      <c r="J68" t="s">
        <v>249</v>
      </c>
    </row>
    <row r="69" spans="3:10" x14ac:dyDescent="0.25">
      <c r="C69" s="64" t="s">
        <v>505</v>
      </c>
      <c r="D69" s="15">
        <f>D64/D61</f>
        <v>0.72</v>
      </c>
      <c r="F69" t="str">
        <f ca="1"/>
        <v>=D64/D61</v>
      </c>
      <c r="I69" s="82" t="s">
        <v>245</v>
      </c>
      <c r="J69" t="s">
        <v>248</v>
      </c>
    </row>
    <row r="70" spans="3:10" x14ac:dyDescent="0.25">
      <c r="I70" s="82" t="s">
        <v>245</v>
      </c>
      <c r="J70" t="s">
        <v>250</v>
      </c>
    </row>
    <row r="72" spans="3:10" x14ac:dyDescent="0.25">
      <c r="C72" s="147" t="s">
        <v>418</v>
      </c>
      <c r="D72" s="148"/>
      <c r="E72" s="148"/>
      <c r="F72" s="148"/>
      <c r="G72" s="148"/>
      <c r="H72" s="148"/>
      <c r="I72" s="149"/>
    </row>
    <row r="73" spans="3:10" x14ac:dyDescent="0.25">
      <c r="C73" s="156" t="s">
        <v>419</v>
      </c>
      <c r="D73" s="157"/>
      <c r="E73" s="157"/>
      <c r="F73" s="157"/>
      <c r="G73" s="157"/>
      <c r="H73" s="157"/>
      <c r="I73" s="158"/>
    </row>
    <row r="74" spans="3:10" x14ac:dyDescent="0.25">
      <c r="C74" s="147" t="s">
        <v>420</v>
      </c>
      <c r="D74" s="148"/>
      <c r="E74" s="148"/>
      <c r="F74" s="148"/>
      <c r="G74" s="148"/>
      <c r="H74" s="148"/>
      <c r="I74" s="149"/>
    </row>
    <row r="75" spans="3:10" x14ac:dyDescent="0.25">
      <c r="C75" s="150" t="s">
        <v>413</v>
      </c>
      <c r="D75" s="151"/>
      <c r="E75" s="151"/>
      <c r="F75" s="151"/>
      <c r="G75" s="151"/>
      <c r="H75" s="151"/>
      <c r="I75" s="152"/>
    </row>
    <row r="76" spans="3:10" x14ac:dyDescent="0.25">
      <c r="C76" s="150" t="s">
        <v>412</v>
      </c>
      <c r="D76" s="151"/>
      <c r="E76" s="151"/>
      <c r="F76" s="151"/>
      <c r="G76" s="151"/>
      <c r="H76" s="151"/>
      <c r="I76" s="152"/>
    </row>
    <row r="77" spans="3:10" x14ac:dyDescent="0.25">
      <c r="C77" s="153" t="s">
        <v>510</v>
      </c>
      <c r="D77" s="154"/>
      <c r="E77" s="154"/>
      <c r="F77" s="154"/>
      <c r="G77" s="154"/>
      <c r="H77" s="154"/>
      <c r="I77" s="155"/>
    </row>
    <row r="78" spans="3:10" x14ac:dyDescent="0.25">
      <c r="C78" s="147" t="s">
        <v>421</v>
      </c>
      <c r="D78" s="148"/>
      <c r="E78" s="148"/>
      <c r="F78" s="148"/>
      <c r="G78" s="148"/>
      <c r="H78" s="148"/>
      <c r="I78" s="149"/>
    </row>
    <row r="79" spans="3:10" x14ac:dyDescent="0.25">
      <c r="C79" s="150" t="s">
        <v>414</v>
      </c>
      <c r="D79" s="151"/>
      <c r="E79" s="151"/>
      <c r="F79" s="151"/>
      <c r="G79" s="151"/>
      <c r="H79" s="151"/>
      <c r="I79" s="152"/>
    </row>
    <row r="80" spans="3:10" x14ac:dyDescent="0.25">
      <c r="C80" s="150" t="s">
        <v>508</v>
      </c>
      <c r="D80" s="151"/>
      <c r="E80" s="151"/>
      <c r="F80" s="151"/>
      <c r="G80" s="151"/>
      <c r="H80" s="151"/>
      <c r="I80" s="152"/>
    </row>
    <row r="81" spans="3:10" x14ac:dyDescent="0.25">
      <c r="C81" s="150" t="s">
        <v>415</v>
      </c>
      <c r="D81" s="151"/>
      <c r="E81" s="151"/>
      <c r="F81" s="151"/>
      <c r="G81" s="151"/>
      <c r="H81" s="151"/>
      <c r="I81" s="152"/>
    </row>
    <row r="82" spans="3:10" x14ac:dyDescent="0.25">
      <c r="C82" s="150" t="s">
        <v>416</v>
      </c>
      <c r="D82" s="151"/>
      <c r="E82" s="151"/>
      <c r="F82" s="151"/>
      <c r="G82" s="151"/>
      <c r="H82" s="151"/>
      <c r="I82" s="152"/>
    </row>
    <row r="83" spans="3:10" x14ac:dyDescent="0.25">
      <c r="C83" s="153" t="s">
        <v>509</v>
      </c>
      <c r="D83" s="154"/>
      <c r="E83" s="154"/>
      <c r="F83" s="154"/>
      <c r="G83" s="154"/>
      <c r="H83" s="154"/>
      <c r="I83" s="155"/>
    </row>
    <row r="85" spans="3:10" x14ac:dyDescent="0.25">
      <c r="D85" s="64" t="s">
        <v>23</v>
      </c>
      <c r="E85" s="64" t="s">
        <v>410</v>
      </c>
      <c r="F85" s="64" t="s">
        <v>411</v>
      </c>
      <c r="G85" s="64" t="s">
        <v>410</v>
      </c>
    </row>
    <row r="86" spans="3:10" x14ac:dyDescent="0.25">
      <c r="D86" s="37">
        <v>1</v>
      </c>
      <c r="E86" s="14">
        <f t="shared" ref="E86:E90" si="2">IF(ISBLANK(D86),"",D86)</f>
        <v>1</v>
      </c>
      <c r="F86" s="145">
        <v>0</v>
      </c>
      <c r="G86" s="14">
        <f t="shared" ref="G86:G90" si="3">IF(ISBLANK(F86),"",F86)</f>
        <v>0</v>
      </c>
      <c r="I86" t="s">
        <v>506</v>
      </c>
    </row>
    <row r="87" spans="3:10" x14ac:dyDescent="0.25">
      <c r="D87" s="37">
        <v>2</v>
      </c>
      <c r="E87" s="14">
        <f t="shared" si="2"/>
        <v>2</v>
      </c>
      <c r="F87" s="145">
        <v>0.25</v>
      </c>
      <c r="G87" s="14">
        <f t="shared" si="3"/>
        <v>0.25</v>
      </c>
      <c r="I87" t="s">
        <v>507</v>
      </c>
    </row>
    <row r="88" spans="3:10" x14ac:dyDescent="0.25">
      <c r="D88" s="37">
        <v>36191</v>
      </c>
      <c r="E88" s="14">
        <f t="shared" si="2"/>
        <v>36191</v>
      </c>
      <c r="F88" s="145">
        <v>0.36475694444444445</v>
      </c>
      <c r="G88" s="14">
        <f t="shared" si="3"/>
        <v>0.36475694444444445</v>
      </c>
    </row>
    <row r="89" spans="3:10" x14ac:dyDescent="0.25">
      <c r="D89" s="37">
        <v>44755</v>
      </c>
      <c r="E89" s="14">
        <f t="shared" si="2"/>
        <v>44755</v>
      </c>
      <c r="F89" s="145">
        <v>0.66666666666666663</v>
      </c>
      <c r="G89" s="14">
        <f t="shared" si="3"/>
        <v>0.66666666666666663</v>
      </c>
    </row>
    <row r="90" spans="3:10" x14ac:dyDescent="0.25">
      <c r="D90" s="37" t="s">
        <v>417</v>
      </c>
      <c r="E90" s="14" t="str">
        <f t="shared" si="2"/>
        <v>1/1/1800</v>
      </c>
      <c r="F90" s="145">
        <v>0.99998842592592585</v>
      </c>
      <c r="G90" s="14">
        <f t="shared" si="3"/>
        <v>0.99998842592592585</v>
      </c>
      <c r="I90" s="146"/>
    </row>
    <row r="92" spans="3:10" x14ac:dyDescent="0.25">
      <c r="C92" s="107" t="s">
        <v>259</v>
      </c>
      <c r="D92" s="25"/>
      <c r="E92" s="25"/>
      <c r="F92" s="25"/>
      <c r="G92" s="25"/>
      <c r="H92" s="25"/>
      <c r="I92" s="26"/>
    </row>
    <row r="93" spans="3:10" x14ac:dyDescent="0.25">
      <c r="C93" s="27" t="s">
        <v>429</v>
      </c>
      <c r="D93" s="28"/>
      <c r="E93" s="28"/>
      <c r="F93" s="28"/>
      <c r="G93" s="28"/>
      <c r="H93" s="28"/>
      <c r="I93" s="29"/>
    </row>
    <row r="94" spans="3:10" x14ac:dyDescent="0.25">
      <c r="C94" s="30" t="s">
        <v>423</v>
      </c>
      <c r="D94" s="31"/>
      <c r="E94" s="31"/>
      <c r="F94" s="31"/>
      <c r="G94" s="31"/>
      <c r="H94" s="31"/>
      <c r="I94" s="32"/>
    </row>
    <row r="96" spans="3:10" x14ac:dyDescent="0.25">
      <c r="D96" s="64" t="s">
        <v>424</v>
      </c>
      <c r="E96" s="37">
        <v>44755</v>
      </c>
      <c r="J96" s="83" t="s">
        <v>241</v>
      </c>
    </row>
    <row r="97" spans="4:10" x14ac:dyDescent="0.25">
      <c r="D97" s="64" t="s">
        <v>425</v>
      </c>
      <c r="E97" s="37">
        <v>44769</v>
      </c>
      <c r="I97" s="82" t="s">
        <v>245</v>
      </c>
      <c r="J97" t="s">
        <v>242</v>
      </c>
    </row>
    <row r="98" spans="4:10" x14ac:dyDescent="0.25">
      <c r="D98" s="64" t="s">
        <v>428</v>
      </c>
      <c r="E98" s="15">
        <f>E97-E96</f>
        <v>14</v>
      </c>
      <c r="G98" t="str" cm="1">
        <f t="array" aca="1" ref="G98:G102" ca="1">_xlfn.IFNA(_xlfn.FORMULATEXT(E98:E102),"")</f>
        <v>=E97-E96</v>
      </c>
      <c r="I98" s="82" t="s">
        <v>245</v>
      </c>
      <c r="J98" t="s">
        <v>244</v>
      </c>
    </row>
    <row r="99" spans="4:10" x14ac:dyDescent="0.25">
      <c r="D99" s="64" t="s">
        <v>426</v>
      </c>
      <c r="E99" s="144">
        <v>0.25</v>
      </c>
      <c r="G99" t="str">
        <f ca="1"/>
        <v/>
      </c>
      <c r="I99" s="82" t="s">
        <v>245</v>
      </c>
      <c r="J99" t="s">
        <v>243</v>
      </c>
    </row>
    <row r="100" spans="4:10" x14ac:dyDescent="0.25">
      <c r="D100" s="64" t="s">
        <v>427</v>
      </c>
      <c r="E100" s="144">
        <v>0.5625</v>
      </c>
      <c r="G100" t="str">
        <f ca="1"/>
        <v/>
      </c>
      <c r="I100" s="82" t="s">
        <v>245</v>
      </c>
      <c r="J100" t="s">
        <v>249</v>
      </c>
    </row>
    <row r="101" spans="4:10" ht="30" x14ac:dyDescent="0.25">
      <c r="D101" s="106" t="s">
        <v>430</v>
      </c>
      <c r="E101" s="15">
        <f>(E100-E99)*24</f>
        <v>7.5</v>
      </c>
      <c r="G101" t="str">
        <f ca="1"/>
        <v>=(E100-E99)*24</v>
      </c>
      <c r="I101" s="82" t="s">
        <v>245</v>
      </c>
      <c r="J101" t="s">
        <v>248</v>
      </c>
    </row>
    <row r="102" spans="4:10" x14ac:dyDescent="0.25">
      <c r="D102" s="64" t="s">
        <v>431</v>
      </c>
      <c r="E102" s="15">
        <f>E98*E101</f>
        <v>105</v>
      </c>
      <c r="G102" t="str">
        <f ca="1"/>
        <v>=E98*E101</v>
      </c>
      <c r="I102" s="82" t="s">
        <v>245</v>
      </c>
      <c r="J102" t="s">
        <v>250</v>
      </c>
    </row>
  </sheetData>
  <mergeCells count="7">
    <mergeCell ref="C24:I24"/>
    <mergeCell ref="C9:I9"/>
    <mergeCell ref="C10:I10"/>
    <mergeCell ref="C16:I16"/>
    <mergeCell ref="C20:I20"/>
    <mergeCell ref="C21:I21"/>
    <mergeCell ref="C23:I23"/>
  </mergeCells>
  <hyperlinks>
    <hyperlink ref="L61" r:id="rId1" xr:uid="{A6F6D90B-DAF0-4096-896A-647F8BC38547}"/>
  </hyperlinks>
  <pageMargins left="0.7" right="0.7" top="0.75" bottom="0.75" header="0.3" footer="0.3"/>
  <pageSetup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72913-6CE5-4466-8133-C5B5406AAB3B}">
  <sheetPr>
    <tabColor rgb="FF0000FF"/>
  </sheetPr>
  <dimension ref="B2:M109"/>
  <sheetViews>
    <sheetView zoomScale="160" zoomScaleNormal="160" workbookViewId="0"/>
  </sheetViews>
  <sheetFormatPr defaultRowHeight="15" x14ac:dyDescent="0.25"/>
  <cols>
    <col min="1" max="1" width="3.140625" customWidth="1"/>
    <col min="4" max="4" width="11.5703125" customWidth="1"/>
    <col min="5" max="5" width="10.7109375" customWidth="1"/>
    <col min="7" max="7" width="12.5703125" bestFit="1" customWidth="1"/>
    <col min="8" max="8" width="14.42578125" bestFit="1" customWidth="1"/>
    <col min="9" max="9" width="12.140625" customWidth="1"/>
    <col min="10" max="10" width="11.140625" customWidth="1"/>
    <col min="11" max="11" width="12.5703125" bestFit="1" customWidth="1"/>
  </cols>
  <sheetData>
    <row r="2" spans="2:13" x14ac:dyDescent="0.25">
      <c r="B2" s="9" t="s">
        <v>512</v>
      </c>
    </row>
    <row r="3" spans="2:13" x14ac:dyDescent="0.25">
      <c r="B3" s="24" t="s">
        <v>513</v>
      </c>
      <c r="C3" s="25"/>
      <c r="D3" s="25"/>
      <c r="E3" s="25"/>
      <c r="F3" s="25"/>
      <c r="G3" s="25"/>
      <c r="H3" s="25"/>
      <c r="I3" s="25"/>
      <c r="J3" s="25"/>
      <c r="K3" s="25"/>
      <c r="L3" s="26"/>
    </row>
    <row r="4" spans="2:13" x14ac:dyDescent="0.25">
      <c r="B4" s="30" t="s">
        <v>515</v>
      </c>
      <c r="C4" s="31"/>
      <c r="D4" s="31"/>
      <c r="E4" s="31"/>
      <c r="F4" s="31"/>
      <c r="G4" s="31"/>
      <c r="H4" s="31"/>
      <c r="I4" s="31"/>
      <c r="J4" s="31"/>
      <c r="K4" s="31"/>
      <c r="L4" s="32"/>
    </row>
    <row r="6" spans="2:13" x14ac:dyDescent="0.25">
      <c r="B6" t="s">
        <v>23</v>
      </c>
      <c r="C6" t="s">
        <v>232</v>
      </c>
      <c r="D6" t="s">
        <v>264</v>
      </c>
      <c r="E6" t="s">
        <v>262</v>
      </c>
      <c r="M6" s="83" t="s">
        <v>241</v>
      </c>
    </row>
    <row r="7" spans="2:13" x14ac:dyDescent="0.25">
      <c r="B7" s="194">
        <v>44761</v>
      </c>
      <c r="C7" s="193" t="s">
        <v>253</v>
      </c>
      <c r="D7" s="193" t="s">
        <v>291</v>
      </c>
      <c r="E7" s="195">
        <v>36368.19</v>
      </c>
      <c r="L7" s="82" t="s">
        <v>245</v>
      </c>
      <c r="M7" t="s">
        <v>242</v>
      </c>
    </row>
    <row r="8" spans="2:13" x14ac:dyDescent="0.25">
      <c r="B8" s="194">
        <v>44759</v>
      </c>
      <c r="C8" s="193" t="s">
        <v>254</v>
      </c>
      <c r="D8" s="193" t="s">
        <v>292</v>
      </c>
      <c r="E8" s="195">
        <v>32532.89</v>
      </c>
      <c r="L8" s="82" t="s">
        <v>245</v>
      </c>
      <c r="M8" t="s">
        <v>243</v>
      </c>
    </row>
    <row r="9" spans="2:13" x14ac:dyDescent="0.25">
      <c r="B9" s="194">
        <v>44752</v>
      </c>
      <c r="C9" s="193" t="s">
        <v>255</v>
      </c>
      <c r="D9" s="193" t="s">
        <v>291</v>
      </c>
      <c r="E9" s="195">
        <v>27638.77</v>
      </c>
      <c r="L9" s="82" t="s">
        <v>245</v>
      </c>
      <c r="M9" t="s">
        <v>244</v>
      </c>
    </row>
    <row r="10" spans="2:13" x14ac:dyDescent="0.25">
      <c r="B10" s="194">
        <v>44759</v>
      </c>
      <c r="C10" s="193" t="s">
        <v>254</v>
      </c>
      <c r="D10" s="193" t="s">
        <v>293</v>
      </c>
      <c r="E10" s="195">
        <v>14635.89</v>
      </c>
      <c r="L10" s="82" t="s">
        <v>245</v>
      </c>
      <c r="M10" t="s">
        <v>249</v>
      </c>
    </row>
    <row r="11" spans="2:13" x14ac:dyDescent="0.25">
      <c r="B11" s="194">
        <v>44751</v>
      </c>
      <c r="C11" s="193" t="s">
        <v>255</v>
      </c>
      <c r="D11" s="193" t="s">
        <v>294</v>
      </c>
      <c r="E11" s="195">
        <v>34372.400000000001</v>
      </c>
      <c r="L11" s="82" t="s">
        <v>245</v>
      </c>
      <c r="M11" t="s">
        <v>248</v>
      </c>
    </row>
    <row r="12" spans="2:13" x14ac:dyDescent="0.25">
      <c r="B12" s="194">
        <v>44749</v>
      </c>
      <c r="C12" s="193" t="s">
        <v>255</v>
      </c>
      <c r="D12" s="193" t="s">
        <v>295</v>
      </c>
      <c r="E12" s="195">
        <v>37088.49</v>
      </c>
      <c r="L12" s="82" t="s">
        <v>245</v>
      </c>
      <c r="M12" t="s">
        <v>250</v>
      </c>
    </row>
    <row r="13" spans="2:13" x14ac:dyDescent="0.25">
      <c r="B13" s="194">
        <v>44745</v>
      </c>
      <c r="C13" s="193" t="s">
        <v>255</v>
      </c>
      <c r="D13" s="193" t="s">
        <v>296</v>
      </c>
      <c r="E13" s="195">
        <v>24704.79</v>
      </c>
    </row>
    <row r="14" spans="2:13" x14ac:dyDescent="0.25">
      <c r="B14" s="194">
        <v>44755</v>
      </c>
      <c r="C14" s="193" t="s">
        <v>254</v>
      </c>
      <c r="D14" s="193" t="s">
        <v>297</v>
      </c>
      <c r="E14" s="195">
        <v>38171.46</v>
      </c>
    </row>
    <row r="15" spans="2:13" x14ac:dyDescent="0.25">
      <c r="B15" s="194">
        <v>44760</v>
      </c>
      <c r="C15" s="193" t="s">
        <v>30</v>
      </c>
      <c r="D15" s="193" t="s">
        <v>298</v>
      </c>
      <c r="E15" s="195">
        <v>28347.85</v>
      </c>
    </row>
    <row r="16" spans="2:13" x14ac:dyDescent="0.25">
      <c r="B16" s="194">
        <v>44772</v>
      </c>
      <c r="C16" s="193" t="s">
        <v>30</v>
      </c>
      <c r="D16" s="193" t="s">
        <v>299</v>
      </c>
      <c r="E16" s="195">
        <v>12746.14</v>
      </c>
    </row>
    <row r="17" spans="2:5" x14ac:dyDescent="0.25">
      <c r="B17" s="194">
        <v>44765</v>
      </c>
      <c r="C17" s="193" t="s">
        <v>255</v>
      </c>
      <c r="D17" s="193" t="s">
        <v>300</v>
      </c>
      <c r="E17" s="195">
        <v>24177.25</v>
      </c>
    </row>
    <row r="18" spans="2:5" x14ac:dyDescent="0.25">
      <c r="B18" s="194">
        <v>44771</v>
      </c>
      <c r="C18" s="193" t="s">
        <v>30</v>
      </c>
      <c r="D18" s="193" t="s">
        <v>301</v>
      </c>
      <c r="E18" s="195">
        <v>16007.05</v>
      </c>
    </row>
    <row r="19" spans="2:5" x14ac:dyDescent="0.25">
      <c r="B19" s="194">
        <v>44760</v>
      </c>
      <c r="C19" s="193" t="s">
        <v>254</v>
      </c>
      <c r="D19" s="193" t="s">
        <v>302</v>
      </c>
      <c r="E19" s="195">
        <v>44332.480000000003</v>
      </c>
    </row>
    <row r="20" spans="2:5" x14ac:dyDescent="0.25">
      <c r="B20" s="194">
        <v>44747</v>
      </c>
      <c r="C20" s="193" t="s">
        <v>253</v>
      </c>
      <c r="D20" s="193" t="s">
        <v>295</v>
      </c>
      <c r="E20" s="195">
        <v>33232.67</v>
      </c>
    </row>
    <row r="21" spans="2:5" x14ac:dyDescent="0.25">
      <c r="B21" s="194">
        <v>44766</v>
      </c>
      <c r="C21" s="193" t="s">
        <v>254</v>
      </c>
      <c r="D21" s="193" t="s">
        <v>293</v>
      </c>
      <c r="E21" s="195">
        <v>71245.42</v>
      </c>
    </row>
    <row r="22" spans="2:5" x14ac:dyDescent="0.25">
      <c r="B22" s="194">
        <v>44760</v>
      </c>
      <c r="C22" s="193" t="s">
        <v>254</v>
      </c>
      <c r="D22" s="193" t="s">
        <v>298</v>
      </c>
      <c r="E22" s="195">
        <v>32359.3</v>
      </c>
    </row>
    <row r="23" spans="2:5" x14ac:dyDescent="0.25">
      <c r="B23" s="194">
        <v>44771</v>
      </c>
      <c r="C23" s="193" t="s">
        <v>253</v>
      </c>
      <c r="D23" s="193" t="s">
        <v>302</v>
      </c>
      <c r="E23" s="195">
        <v>23631.69</v>
      </c>
    </row>
    <row r="24" spans="2:5" x14ac:dyDescent="0.25">
      <c r="B24" s="194">
        <v>44751</v>
      </c>
      <c r="C24" s="193" t="s">
        <v>30</v>
      </c>
      <c r="D24" s="193" t="s">
        <v>294</v>
      </c>
      <c r="E24" s="195">
        <v>13628.28</v>
      </c>
    </row>
    <row r="25" spans="2:5" x14ac:dyDescent="0.25">
      <c r="B25" s="194">
        <v>44757</v>
      </c>
      <c r="C25" s="193" t="s">
        <v>30</v>
      </c>
      <c r="D25" s="193" t="s">
        <v>298</v>
      </c>
      <c r="E25" s="195">
        <v>48261.919999999998</v>
      </c>
    </row>
    <row r="26" spans="2:5" x14ac:dyDescent="0.25">
      <c r="B26" s="194">
        <v>44752</v>
      </c>
      <c r="C26" s="193" t="s">
        <v>255</v>
      </c>
      <c r="D26" s="193" t="s">
        <v>303</v>
      </c>
      <c r="E26" s="195">
        <v>11177.42</v>
      </c>
    </row>
    <row r="27" spans="2:5" x14ac:dyDescent="0.25">
      <c r="B27" s="194">
        <v>44772</v>
      </c>
      <c r="C27" s="193" t="s">
        <v>255</v>
      </c>
      <c r="D27" s="193" t="s">
        <v>297</v>
      </c>
      <c r="E27" s="195">
        <v>47571.98</v>
      </c>
    </row>
    <row r="28" spans="2:5" x14ac:dyDescent="0.25">
      <c r="B28" s="194">
        <v>44750</v>
      </c>
      <c r="C28" s="193" t="s">
        <v>253</v>
      </c>
      <c r="D28" s="193" t="s">
        <v>303</v>
      </c>
      <c r="E28" s="195">
        <v>40004.629999999997</v>
      </c>
    </row>
    <row r="29" spans="2:5" x14ac:dyDescent="0.25">
      <c r="B29" s="194">
        <v>44762</v>
      </c>
      <c r="C29" s="193" t="s">
        <v>30</v>
      </c>
      <c r="D29" s="193" t="s">
        <v>304</v>
      </c>
      <c r="E29" s="195">
        <v>23528.799999999999</v>
      </c>
    </row>
    <row r="30" spans="2:5" x14ac:dyDescent="0.25">
      <c r="B30" s="194">
        <v>44752</v>
      </c>
      <c r="C30" s="193" t="s">
        <v>255</v>
      </c>
      <c r="D30" s="193" t="s">
        <v>295</v>
      </c>
      <c r="E30" s="195">
        <v>40585.61</v>
      </c>
    </row>
    <row r="31" spans="2:5" x14ac:dyDescent="0.25">
      <c r="B31" s="194">
        <v>44752</v>
      </c>
      <c r="C31" s="193" t="s">
        <v>255</v>
      </c>
      <c r="D31" s="193" t="s">
        <v>295</v>
      </c>
      <c r="E31" s="195">
        <v>12596.67</v>
      </c>
    </row>
    <row r="32" spans="2:5" x14ac:dyDescent="0.25">
      <c r="B32" s="194">
        <v>44773</v>
      </c>
      <c r="C32" s="193" t="s">
        <v>253</v>
      </c>
      <c r="D32" s="193" t="s">
        <v>293</v>
      </c>
      <c r="E32" s="195">
        <v>39140.67</v>
      </c>
    </row>
    <row r="33" spans="2:5" x14ac:dyDescent="0.25">
      <c r="B33" s="194">
        <v>44758</v>
      </c>
      <c r="C33" s="193" t="s">
        <v>253</v>
      </c>
      <c r="D33" s="193" t="s">
        <v>305</v>
      </c>
      <c r="E33" s="195">
        <v>47734.35</v>
      </c>
    </row>
    <row r="34" spans="2:5" x14ac:dyDescent="0.25">
      <c r="B34" s="194">
        <v>44773</v>
      </c>
      <c r="C34" s="193" t="s">
        <v>30</v>
      </c>
      <c r="D34" s="193" t="s">
        <v>306</v>
      </c>
      <c r="E34" s="195">
        <v>49964.14</v>
      </c>
    </row>
    <row r="35" spans="2:5" x14ac:dyDescent="0.25">
      <c r="B35" s="194">
        <v>44769</v>
      </c>
      <c r="C35" s="193" t="s">
        <v>253</v>
      </c>
      <c r="D35" s="193" t="s">
        <v>295</v>
      </c>
      <c r="E35" s="195">
        <v>16543.25</v>
      </c>
    </row>
    <row r="36" spans="2:5" x14ac:dyDescent="0.25">
      <c r="B36" s="194">
        <v>44751</v>
      </c>
      <c r="C36" s="193" t="s">
        <v>254</v>
      </c>
      <c r="D36" s="193" t="s">
        <v>307</v>
      </c>
      <c r="E36" s="195">
        <v>54714.36</v>
      </c>
    </row>
    <row r="37" spans="2:5" x14ac:dyDescent="0.25">
      <c r="B37" s="194">
        <v>44762</v>
      </c>
      <c r="C37" s="193" t="s">
        <v>254</v>
      </c>
      <c r="D37" s="193" t="s">
        <v>304</v>
      </c>
      <c r="E37" s="195">
        <v>52705.49</v>
      </c>
    </row>
    <row r="38" spans="2:5" x14ac:dyDescent="0.25">
      <c r="B38" s="194">
        <v>44743</v>
      </c>
      <c r="C38" s="193" t="s">
        <v>253</v>
      </c>
      <c r="D38" s="193" t="s">
        <v>296</v>
      </c>
      <c r="E38" s="195">
        <v>31849.47</v>
      </c>
    </row>
    <row r="39" spans="2:5" x14ac:dyDescent="0.25">
      <c r="B39" s="194">
        <v>44751</v>
      </c>
      <c r="C39" s="193" t="s">
        <v>253</v>
      </c>
      <c r="D39" s="193" t="s">
        <v>297</v>
      </c>
      <c r="E39" s="195">
        <v>21385.39</v>
      </c>
    </row>
    <row r="40" spans="2:5" x14ac:dyDescent="0.25">
      <c r="B40" s="194">
        <v>44755</v>
      </c>
      <c r="C40" s="193" t="s">
        <v>254</v>
      </c>
      <c r="D40" s="193" t="s">
        <v>308</v>
      </c>
      <c r="E40" s="195">
        <v>29228.44</v>
      </c>
    </row>
    <row r="41" spans="2:5" x14ac:dyDescent="0.25">
      <c r="B41" s="194">
        <v>44756</v>
      </c>
      <c r="C41" s="193" t="s">
        <v>254</v>
      </c>
      <c r="D41" s="193" t="s">
        <v>302</v>
      </c>
      <c r="E41" s="195">
        <v>61043.19</v>
      </c>
    </row>
    <row r="42" spans="2:5" x14ac:dyDescent="0.25">
      <c r="B42" s="194">
        <v>44744</v>
      </c>
      <c r="C42" s="193" t="s">
        <v>255</v>
      </c>
      <c r="D42" s="193" t="s">
        <v>303</v>
      </c>
      <c r="E42" s="195">
        <v>51255.23</v>
      </c>
    </row>
    <row r="43" spans="2:5" x14ac:dyDescent="0.25">
      <c r="B43" s="194">
        <v>44769</v>
      </c>
      <c r="C43" s="193" t="s">
        <v>253</v>
      </c>
      <c r="D43" s="193" t="s">
        <v>309</v>
      </c>
      <c r="E43" s="195">
        <v>13206.49</v>
      </c>
    </row>
    <row r="44" spans="2:5" x14ac:dyDescent="0.25">
      <c r="B44" s="194">
        <v>44752</v>
      </c>
      <c r="C44" s="193" t="s">
        <v>254</v>
      </c>
      <c r="D44" s="193" t="s">
        <v>310</v>
      </c>
      <c r="E44" s="195">
        <v>51678.83</v>
      </c>
    </row>
    <row r="45" spans="2:5" x14ac:dyDescent="0.25">
      <c r="B45" s="194">
        <v>44765</v>
      </c>
      <c r="C45" s="193" t="s">
        <v>253</v>
      </c>
      <c r="D45" s="193" t="s">
        <v>301</v>
      </c>
      <c r="E45" s="195">
        <v>54859.02</v>
      </c>
    </row>
    <row r="46" spans="2:5" x14ac:dyDescent="0.25">
      <c r="B46" s="194">
        <v>44766</v>
      </c>
      <c r="C46" s="193" t="s">
        <v>253</v>
      </c>
      <c r="D46" s="193" t="s">
        <v>311</v>
      </c>
      <c r="E46" s="195">
        <v>46497.47</v>
      </c>
    </row>
    <row r="47" spans="2:5" x14ac:dyDescent="0.25">
      <c r="B47" s="194">
        <v>44752</v>
      </c>
      <c r="C47" s="193" t="s">
        <v>253</v>
      </c>
      <c r="D47" s="193" t="s">
        <v>301</v>
      </c>
      <c r="E47" s="195">
        <v>16147.47</v>
      </c>
    </row>
    <row r="48" spans="2:5" x14ac:dyDescent="0.25">
      <c r="B48" s="194">
        <v>44762</v>
      </c>
      <c r="C48" s="193" t="s">
        <v>254</v>
      </c>
      <c r="D48" s="193" t="s">
        <v>303</v>
      </c>
      <c r="E48" s="195">
        <v>34898.17</v>
      </c>
    </row>
    <row r="49" spans="2:5" x14ac:dyDescent="0.25">
      <c r="B49" s="194">
        <v>44753</v>
      </c>
      <c r="C49" s="193" t="s">
        <v>253</v>
      </c>
      <c r="D49" s="193" t="s">
        <v>312</v>
      </c>
      <c r="E49" s="195">
        <v>17296.310000000001</v>
      </c>
    </row>
    <row r="50" spans="2:5" x14ac:dyDescent="0.25">
      <c r="B50" s="194">
        <v>44759</v>
      </c>
      <c r="C50" s="193" t="s">
        <v>254</v>
      </c>
      <c r="D50" s="193" t="s">
        <v>291</v>
      </c>
      <c r="E50" s="195">
        <v>19047.7</v>
      </c>
    </row>
    <row r="51" spans="2:5" x14ac:dyDescent="0.25">
      <c r="B51" s="194">
        <v>44766</v>
      </c>
      <c r="C51" s="193" t="s">
        <v>255</v>
      </c>
      <c r="D51" s="193" t="s">
        <v>300</v>
      </c>
      <c r="E51" s="195">
        <v>52856.78</v>
      </c>
    </row>
    <row r="52" spans="2:5" x14ac:dyDescent="0.25">
      <c r="B52" s="194">
        <v>44754</v>
      </c>
      <c r="C52" s="193" t="s">
        <v>30</v>
      </c>
      <c r="D52" s="193" t="s">
        <v>313</v>
      </c>
      <c r="E52" s="195">
        <v>29177.41</v>
      </c>
    </row>
    <row r="53" spans="2:5" x14ac:dyDescent="0.25">
      <c r="B53" s="194">
        <v>44772</v>
      </c>
      <c r="C53" s="193" t="s">
        <v>254</v>
      </c>
      <c r="D53" s="193" t="s">
        <v>311</v>
      </c>
      <c r="E53" s="195">
        <v>41334.58</v>
      </c>
    </row>
    <row r="54" spans="2:5" x14ac:dyDescent="0.25">
      <c r="B54" s="194">
        <v>44745</v>
      </c>
      <c r="C54" s="193" t="s">
        <v>30</v>
      </c>
      <c r="D54" s="193" t="s">
        <v>295</v>
      </c>
      <c r="E54" s="195">
        <v>46394.22</v>
      </c>
    </row>
    <row r="55" spans="2:5" x14ac:dyDescent="0.25">
      <c r="B55" s="194">
        <v>44757</v>
      </c>
      <c r="C55" s="193" t="s">
        <v>255</v>
      </c>
      <c r="D55" s="193" t="s">
        <v>293</v>
      </c>
      <c r="E55" s="195">
        <v>41930.300000000003</v>
      </c>
    </row>
    <row r="56" spans="2:5" x14ac:dyDescent="0.25">
      <c r="B56" s="194">
        <v>44747</v>
      </c>
      <c r="C56" s="193" t="s">
        <v>30</v>
      </c>
      <c r="D56" s="193" t="s">
        <v>295</v>
      </c>
      <c r="E56" s="195">
        <v>38800.94</v>
      </c>
    </row>
    <row r="57" spans="2:5" x14ac:dyDescent="0.25">
      <c r="B57" s="194">
        <v>44761</v>
      </c>
      <c r="C57" s="193" t="s">
        <v>255</v>
      </c>
      <c r="D57" s="193" t="s">
        <v>300</v>
      </c>
      <c r="E57" s="195">
        <v>51842.64</v>
      </c>
    </row>
    <row r="58" spans="2:5" x14ac:dyDescent="0.25">
      <c r="B58" s="194">
        <v>44744</v>
      </c>
      <c r="C58" s="193" t="s">
        <v>255</v>
      </c>
      <c r="D58" s="193" t="s">
        <v>292</v>
      </c>
      <c r="E58" s="195">
        <v>15040.56</v>
      </c>
    </row>
    <row r="59" spans="2:5" x14ac:dyDescent="0.25">
      <c r="B59" s="194">
        <v>44761</v>
      </c>
      <c r="C59" s="193" t="s">
        <v>254</v>
      </c>
      <c r="D59" s="193" t="s">
        <v>314</v>
      </c>
      <c r="E59" s="195">
        <v>37759.58</v>
      </c>
    </row>
    <row r="60" spans="2:5" x14ac:dyDescent="0.25">
      <c r="B60" s="194">
        <v>44772</v>
      </c>
      <c r="C60" s="193" t="s">
        <v>30</v>
      </c>
      <c r="D60" s="193" t="s">
        <v>313</v>
      </c>
      <c r="E60" s="195">
        <v>36042.65</v>
      </c>
    </row>
    <row r="61" spans="2:5" x14ac:dyDescent="0.25">
      <c r="B61" s="194">
        <v>44762</v>
      </c>
      <c r="C61" s="193" t="s">
        <v>30</v>
      </c>
      <c r="D61" s="193" t="s">
        <v>302</v>
      </c>
      <c r="E61" s="195">
        <v>68465.100000000006</v>
      </c>
    </row>
    <row r="62" spans="2:5" x14ac:dyDescent="0.25">
      <c r="B62" s="194">
        <v>44771</v>
      </c>
      <c r="C62" s="193" t="s">
        <v>30</v>
      </c>
      <c r="D62" s="193" t="s">
        <v>315</v>
      </c>
      <c r="E62" s="195">
        <v>23599.08</v>
      </c>
    </row>
    <row r="63" spans="2:5" x14ac:dyDescent="0.25">
      <c r="B63" s="194">
        <v>44770</v>
      </c>
      <c r="C63" s="193" t="s">
        <v>254</v>
      </c>
      <c r="D63" s="193" t="s">
        <v>305</v>
      </c>
      <c r="E63" s="195">
        <v>38026.9</v>
      </c>
    </row>
    <row r="64" spans="2:5" x14ac:dyDescent="0.25">
      <c r="B64" s="194">
        <v>44749</v>
      </c>
      <c r="C64" s="193" t="s">
        <v>30</v>
      </c>
      <c r="D64" s="193" t="s">
        <v>312</v>
      </c>
      <c r="E64" s="195">
        <v>24981.95</v>
      </c>
    </row>
    <row r="65" spans="2:5" x14ac:dyDescent="0.25">
      <c r="B65" s="194">
        <v>44760</v>
      </c>
      <c r="C65" s="193" t="s">
        <v>254</v>
      </c>
      <c r="D65" s="193" t="s">
        <v>302</v>
      </c>
      <c r="E65" s="195">
        <v>32145.360000000001</v>
      </c>
    </row>
    <row r="66" spans="2:5" x14ac:dyDescent="0.25">
      <c r="B66" s="194">
        <v>44766</v>
      </c>
      <c r="C66" s="193" t="s">
        <v>30</v>
      </c>
      <c r="D66" s="193" t="s">
        <v>291</v>
      </c>
      <c r="E66" s="195">
        <v>36503.57</v>
      </c>
    </row>
    <row r="67" spans="2:5" x14ac:dyDescent="0.25">
      <c r="B67" s="194">
        <v>44747</v>
      </c>
      <c r="C67" s="193" t="s">
        <v>255</v>
      </c>
      <c r="D67" s="193" t="s">
        <v>311</v>
      </c>
      <c r="E67" s="195">
        <v>13142.83</v>
      </c>
    </row>
    <row r="68" spans="2:5" x14ac:dyDescent="0.25">
      <c r="B68" s="194">
        <v>44745</v>
      </c>
      <c r="C68" s="193" t="s">
        <v>30</v>
      </c>
      <c r="D68" s="193" t="s">
        <v>294</v>
      </c>
      <c r="E68" s="195">
        <v>11197.38</v>
      </c>
    </row>
    <row r="69" spans="2:5" x14ac:dyDescent="0.25">
      <c r="B69" s="194">
        <v>44745</v>
      </c>
      <c r="C69" s="193" t="s">
        <v>30</v>
      </c>
      <c r="D69" s="193" t="s">
        <v>293</v>
      </c>
      <c r="E69" s="195">
        <v>11498.82</v>
      </c>
    </row>
    <row r="70" spans="2:5" x14ac:dyDescent="0.25">
      <c r="B70" s="194">
        <v>44751</v>
      </c>
      <c r="C70" s="193" t="s">
        <v>254</v>
      </c>
      <c r="D70" s="193" t="s">
        <v>292</v>
      </c>
      <c r="E70" s="195">
        <v>16502.87</v>
      </c>
    </row>
    <row r="71" spans="2:5" x14ac:dyDescent="0.25">
      <c r="B71" s="194">
        <v>44750</v>
      </c>
      <c r="C71" s="193" t="s">
        <v>253</v>
      </c>
      <c r="D71" s="193" t="s">
        <v>316</v>
      </c>
      <c r="E71" s="195">
        <v>45111.96</v>
      </c>
    </row>
    <row r="72" spans="2:5" x14ac:dyDescent="0.25">
      <c r="B72" s="194">
        <v>44749</v>
      </c>
      <c r="C72" s="193" t="s">
        <v>255</v>
      </c>
      <c r="D72" s="193" t="s">
        <v>301</v>
      </c>
      <c r="E72" s="195">
        <v>17126.05</v>
      </c>
    </row>
    <row r="73" spans="2:5" x14ac:dyDescent="0.25">
      <c r="B73" s="194">
        <v>44773</v>
      </c>
      <c r="C73" s="193" t="s">
        <v>254</v>
      </c>
      <c r="D73" s="193" t="s">
        <v>306</v>
      </c>
      <c r="E73" s="195">
        <v>44088.86</v>
      </c>
    </row>
    <row r="74" spans="2:5" x14ac:dyDescent="0.25">
      <c r="B74" s="194">
        <v>44765</v>
      </c>
      <c r="C74" s="193" t="s">
        <v>253</v>
      </c>
      <c r="D74" s="193" t="s">
        <v>304</v>
      </c>
      <c r="E74" s="195">
        <v>12508.49</v>
      </c>
    </row>
    <row r="75" spans="2:5" x14ac:dyDescent="0.25">
      <c r="B75" s="194">
        <v>44757</v>
      </c>
      <c r="C75" s="193" t="s">
        <v>30</v>
      </c>
      <c r="D75" s="193" t="s">
        <v>299</v>
      </c>
      <c r="E75" s="195">
        <v>20214.48</v>
      </c>
    </row>
    <row r="76" spans="2:5" x14ac:dyDescent="0.25">
      <c r="B76" s="194">
        <v>44753</v>
      </c>
      <c r="C76" s="193" t="s">
        <v>253</v>
      </c>
      <c r="D76" s="193" t="s">
        <v>300</v>
      </c>
      <c r="E76" s="195">
        <v>47044.93</v>
      </c>
    </row>
    <row r="77" spans="2:5" x14ac:dyDescent="0.25">
      <c r="B77" s="194">
        <v>44769</v>
      </c>
      <c r="C77" s="193" t="s">
        <v>30</v>
      </c>
      <c r="D77" s="193" t="s">
        <v>297</v>
      </c>
      <c r="E77" s="195">
        <v>53428.75</v>
      </c>
    </row>
    <row r="78" spans="2:5" x14ac:dyDescent="0.25">
      <c r="B78" s="194">
        <v>44748</v>
      </c>
      <c r="C78" s="193" t="s">
        <v>255</v>
      </c>
      <c r="D78" s="193" t="s">
        <v>315</v>
      </c>
      <c r="E78" s="195">
        <v>40460.959999999999</v>
      </c>
    </row>
    <row r="79" spans="2:5" x14ac:dyDescent="0.25">
      <c r="B79" s="194">
        <v>44769</v>
      </c>
      <c r="C79" s="193" t="s">
        <v>254</v>
      </c>
      <c r="D79" s="193" t="s">
        <v>301</v>
      </c>
      <c r="E79" s="195">
        <v>40221.06</v>
      </c>
    </row>
    <row r="80" spans="2:5" x14ac:dyDescent="0.25">
      <c r="B80" s="194">
        <v>44766</v>
      </c>
      <c r="C80" s="193" t="s">
        <v>253</v>
      </c>
      <c r="D80" s="193" t="s">
        <v>308</v>
      </c>
      <c r="E80" s="195">
        <v>46538.78</v>
      </c>
    </row>
    <row r="81" spans="2:10" x14ac:dyDescent="0.25">
      <c r="B81" s="194">
        <v>44762</v>
      </c>
      <c r="C81" s="193" t="s">
        <v>254</v>
      </c>
      <c r="D81" s="193" t="s">
        <v>303</v>
      </c>
      <c r="E81" s="195">
        <v>45051.99</v>
      </c>
    </row>
    <row r="82" spans="2:10" x14ac:dyDescent="0.25">
      <c r="B82" s="194">
        <v>44770</v>
      </c>
      <c r="C82" s="193" t="s">
        <v>254</v>
      </c>
      <c r="D82" s="193" t="s">
        <v>314</v>
      </c>
      <c r="E82" s="195">
        <v>20479.189999999999</v>
      </c>
    </row>
    <row r="83" spans="2:10" x14ac:dyDescent="0.25">
      <c r="B83" s="194">
        <v>44759</v>
      </c>
      <c r="C83" s="193" t="s">
        <v>255</v>
      </c>
      <c r="D83" s="193" t="s">
        <v>307</v>
      </c>
      <c r="E83" s="195">
        <v>16727.59</v>
      </c>
    </row>
    <row r="84" spans="2:10" x14ac:dyDescent="0.25">
      <c r="B84" s="194">
        <v>44751</v>
      </c>
      <c r="C84" s="193" t="s">
        <v>30</v>
      </c>
      <c r="D84" s="193" t="s">
        <v>303</v>
      </c>
      <c r="E84" s="195">
        <v>32913.74</v>
      </c>
    </row>
    <row r="85" spans="2:10" x14ac:dyDescent="0.25">
      <c r="B85" s="194">
        <v>44762</v>
      </c>
      <c r="C85" s="193" t="s">
        <v>255</v>
      </c>
      <c r="D85" s="193" t="s">
        <v>315</v>
      </c>
      <c r="E85" s="195">
        <v>21870.240000000002</v>
      </c>
    </row>
    <row r="86" spans="2:10" x14ac:dyDescent="0.25">
      <c r="B86" s="194">
        <v>44767</v>
      </c>
      <c r="C86" s="193" t="s">
        <v>253</v>
      </c>
      <c r="D86" s="193" t="s">
        <v>314</v>
      </c>
      <c r="E86" s="195">
        <v>22275.29</v>
      </c>
    </row>
    <row r="87" spans="2:10" x14ac:dyDescent="0.25">
      <c r="B87" s="194">
        <v>44758</v>
      </c>
      <c r="C87" s="193" t="s">
        <v>30</v>
      </c>
      <c r="D87" s="193" t="s">
        <v>313</v>
      </c>
      <c r="E87" s="195">
        <v>51974.720000000001</v>
      </c>
    </row>
    <row r="88" spans="2:10" x14ac:dyDescent="0.25">
      <c r="B88" s="194">
        <v>44769</v>
      </c>
      <c r="C88" s="193" t="s">
        <v>255</v>
      </c>
      <c r="D88" s="193" t="s">
        <v>315</v>
      </c>
      <c r="E88" s="195">
        <v>35437.43</v>
      </c>
    </row>
    <row r="89" spans="2:10" x14ac:dyDescent="0.25">
      <c r="B89" s="194">
        <v>44752</v>
      </c>
      <c r="C89" s="193" t="s">
        <v>254</v>
      </c>
      <c r="D89" s="193" t="s">
        <v>305</v>
      </c>
      <c r="E89" s="195">
        <v>27940.81</v>
      </c>
    </row>
    <row r="90" spans="2:10" x14ac:dyDescent="0.25">
      <c r="B90" s="194">
        <v>44769</v>
      </c>
      <c r="C90" s="193" t="s">
        <v>253</v>
      </c>
      <c r="D90" s="193" t="s">
        <v>311</v>
      </c>
      <c r="E90" s="195">
        <v>11967.16</v>
      </c>
    </row>
    <row r="91" spans="2:10" x14ac:dyDescent="0.25">
      <c r="B91" s="194">
        <v>44752</v>
      </c>
      <c r="C91" s="193" t="s">
        <v>30</v>
      </c>
      <c r="D91" s="193" t="s">
        <v>303</v>
      </c>
      <c r="E91" s="195">
        <v>37356.25</v>
      </c>
    </row>
    <row r="92" spans="2:10" x14ac:dyDescent="0.25">
      <c r="B92" s="194">
        <v>44748</v>
      </c>
      <c r="C92" s="193" t="s">
        <v>253</v>
      </c>
      <c r="D92" s="193" t="s">
        <v>307</v>
      </c>
      <c r="E92" s="195">
        <v>27474.82</v>
      </c>
    </row>
    <row r="93" spans="2:10" x14ac:dyDescent="0.25">
      <c r="G93" s="194">
        <v>44771</v>
      </c>
      <c r="H93" s="193" t="s">
        <v>255</v>
      </c>
      <c r="I93" s="193" t="s">
        <v>314</v>
      </c>
      <c r="J93" s="195">
        <v>18020.810000000001</v>
      </c>
    </row>
    <row r="94" spans="2:10" x14ac:dyDescent="0.25">
      <c r="G94" s="194">
        <v>44756</v>
      </c>
      <c r="H94" s="193" t="s">
        <v>254</v>
      </c>
      <c r="I94" s="193" t="s">
        <v>309</v>
      </c>
      <c r="J94" s="195">
        <v>12150.4</v>
      </c>
    </row>
    <row r="95" spans="2:10" x14ac:dyDescent="0.25">
      <c r="G95" s="194">
        <v>44767</v>
      </c>
      <c r="H95" s="193" t="s">
        <v>254</v>
      </c>
      <c r="I95" s="193" t="s">
        <v>300</v>
      </c>
      <c r="J95" s="195">
        <v>35545.25</v>
      </c>
    </row>
    <row r="96" spans="2:10" x14ac:dyDescent="0.25">
      <c r="G96" s="194">
        <v>44757</v>
      </c>
      <c r="H96" s="193" t="s">
        <v>253</v>
      </c>
      <c r="I96" s="193" t="s">
        <v>299</v>
      </c>
      <c r="J96" s="195">
        <v>52252.04</v>
      </c>
    </row>
    <row r="97" spans="7:10" x14ac:dyDescent="0.25">
      <c r="G97" s="194">
        <v>44760</v>
      </c>
      <c r="H97" s="193" t="s">
        <v>255</v>
      </c>
      <c r="I97" s="193" t="s">
        <v>316</v>
      </c>
      <c r="J97" s="195">
        <v>19660.14</v>
      </c>
    </row>
    <row r="98" spans="7:10" x14ac:dyDescent="0.25">
      <c r="G98" s="194">
        <v>44747</v>
      </c>
      <c r="H98" s="193" t="s">
        <v>253</v>
      </c>
      <c r="I98" s="193" t="s">
        <v>306</v>
      </c>
      <c r="J98" s="195">
        <v>25518.5</v>
      </c>
    </row>
    <row r="99" spans="7:10" x14ac:dyDescent="0.25">
      <c r="G99" s="194">
        <v>44765</v>
      </c>
      <c r="H99" s="193" t="s">
        <v>255</v>
      </c>
      <c r="I99" s="193" t="s">
        <v>295</v>
      </c>
      <c r="J99" s="195">
        <v>21918.01</v>
      </c>
    </row>
    <row r="100" spans="7:10" x14ac:dyDescent="0.25">
      <c r="G100" s="194">
        <v>44757</v>
      </c>
      <c r="H100" s="193" t="s">
        <v>253</v>
      </c>
      <c r="I100" s="193" t="s">
        <v>310</v>
      </c>
      <c r="J100" s="195">
        <v>42817.63</v>
      </c>
    </row>
    <row r="101" spans="7:10" x14ac:dyDescent="0.25">
      <c r="G101" s="194">
        <v>44760</v>
      </c>
      <c r="H101" s="193" t="s">
        <v>30</v>
      </c>
      <c r="I101" s="193" t="s">
        <v>312</v>
      </c>
      <c r="J101" s="195">
        <v>71123.28</v>
      </c>
    </row>
    <row r="102" spans="7:10" x14ac:dyDescent="0.25">
      <c r="G102" s="194">
        <v>44751</v>
      </c>
      <c r="H102" s="193" t="s">
        <v>253</v>
      </c>
      <c r="I102" s="193" t="s">
        <v>295</v>
      </c>
      <c r="J102" s="195">
        <v>11671.9</v>
      </c>
    </row>
    <row r="103" spans="7:10" x14ac:dyDescent="0.25">
      <c r="G103" s="194">
        <v>44767</v>
      </c>
      <c r="H103" s="193" t="s">
        <v>511</v>
      </c>
      <c r="I103" s="193" t="s">
        <v>305</v>
      </c>
      <c r="J103" s="195">
        <v>49962.37</v>
      </c>
    </row>
    <row r="104" spans="7:10" x14ac:dyDescent="0.25">
      <c r="G104" s="194">
        <v>44750</v>
      </c>
      <c r="H104" s="193" t="s">
        <v>254</v>
      </c>
      <c r="I104" s="193" t="s">
        <v>297</v>
      </c>
      <c r="J104" s="195">
        <v>44583.8</v>
      </c>
    </row>
    <row r="105" spans="7:10" x14ac:dyDescent="0.25">
      <c r="G105" s="194">
        <v>44768</v>
      </c>
      <c r="H105" s="193" t="s">
        <v>511</v>
      </c>
      <c r="I105" s="193" t="s">
        <v>308</v>
      </c>
      <c r="J105" s="195">
        <v>31253.16</v>
      </c>
    </row>
    <row r="106" spans="7:10" x14ac:dyDescent="0.25">
      <c r="G106" s="194">
        <v>44749</v>
      </c>
      <c r="H106" s="193" t="s">
        <v>253</v>
      </c>
      <c r="I106" s="193" t="s">
        <v>313</v>
      </c>
      <c r="J106" s="195">
        <v>97008.74</v>
      </c>
    </row>
    <row r="107" spans="7:10" x14ac:dyDescent="0.25">
      <c r="G107" s="194">
        <v>44754</v>
      </c>
      <c r="H107" s="193" t="s">
        <v>255</v>
      </c>
      <c r="I107" s="193" t="s">
        <v>301</v>
      </c>
      <c r="J107" s="195">
        <v>25540.23</v>
      </c>
    </row>
    <row r="108" spans="7:10" x14ac:dyDescent="0.25">
      <c r="G108" s="194">
        <v>44758</v>
      </c>
      <c r="H108" s="193" t="s">
        <v>511</v>
      </c>
      <c r="I108" s="193" t="s">
        <v>315</v>
      </c>
      <c r="J108" s="195">
        <v>54182.63</v>
      </c>
    </row>
    <row r="109" spans="7:10" x14ac:dyDescent="0.25">
      <c r="G109" s="194">
        <v>44750</v>
      </c>
      <c r="H109" s="193" t="s">
        <v>30</v>
      </c>
      <c r="I109" s="193" t="s">
        <v>298</v>
      </c>
      <c r="J109" s="195">
        <v>45047.97</v>
      </c>
    </row>
  </sheetData>
  <pageMargins left="0.7" right="0.7" top="0.75" bottom="0.75" header="0.3" footer="0.3"/>
  <pageSetup orientation="portrait" horizontalDpi="200" verticalDpi="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2ADBB-54F8-4FF7-A9F6-FDB4D8C79941}">
  <sheetPr>
    <tabColor rgb="FFFF00FF"/>
  </sheetPr>
  <dimension ref="B2:V37"/>
  <sheetViews>
    <sheetView showGridLines="0" zoomScale="160" zoomScaleNormal="160" workbookViewId="0"/>
  </sheetViews>
  <sheetFormatPr defaultRowHeight="15" x14ac:dyDescent="0.25"/>
  <cols>
    <col min="2" max="2" width="6.42578125" customWidth="1"/>
    <col min="3" max="3" width="9.140625" customWidth="1"/>
    <col min="4" max="4" width="6.85546875" customWidth="1"/>
    <col min="5" max="6" width="14.140625" customWidth="1"/>
    <col min="8" max="8" width="7" customWidth="1"/>
    <col min="9" max="9" width="15" customWidth="1"/>
    <col min="10" max="10" width="14.140625" customWidth="1"/>
    <col min="12" max="12" width="68.85546875" bestFit="1" customWidth="1"/>
    <col min="14" max="22" width="5.140625" customWidth="1"/>
  </cols>
  <sheetData>
    <row r="2" spans="2:12" ht="9.75" customHeight="1" x14ac:dyDescent="0.25">
      <c r="B2" s="215" t="s">
        <v>187</v>
      </c>
      <c r="C2" s="215"/>
      <c r="D2" s="215"/>
      <c r="E2" s="215"/>
      <c r="F2" s="215"/>
      <c r="G2" s="215"/>
      <c r="H2" s="215"/>
      <c r="I2" s="215"/>
      <c r="J2" s="215"/>
    </row>
    <row r="3" spans="2:12" ht="46.5" customHeight="1" thickBot="1" x14ac:dyDescent="0.3">
      <c r="B3" s="215"/>
      <c r="C3" s="215"/>
      <c r="D3" s="215"/>
      <c r="E3" s="215"/>
      <c r="F3" s="215"/>
      <c r="G3" s="215"/>
      <c r="H3" s="215"/>
      <c r="I3" s="215"/>
      <c r="J3" s="215"/>
    </row>
    <row r="4" spans="2:12" ht="15" customHeight="1" thickTop="1" x14ac:dyDescent="0.25">
      <c r="B4" s="216" t="s">
        <v>191</v>
      </c>
      <c r="C4" s="217"/>
      <c r="D4" s="217"/>
      <c r="E4" s="217"/>
      <c r="F4" s="218"/>
      <c r="G4" s="226" t="s">
        <v>192</v>
      </c>
      <c r="H4" s="227"/>
      <c r="I4" s="227"/>
      <c r="J4" s="228"/>
    </row>
    <row r="5" spans="2:12" ht="15" customHeight="1" x14ac:dyDescent="0.25">
      <c r="B5" s="219"/>
      <c r="C5" s="220"/>
      <c r="D5" s="220"/>
      <c r="E5" s="220"/>
      <c r="F5" s="221"/>
      <c r="G5" s="229"/>
      <c r="H5" s="230"/>
      <c r="I5" s="230"/>
      <c r="J5" s="231"/>
    </row>
    <row r="6" spans="2:12" ht="15" customHeight="1" x14ac:dyDescent="0.25">
      <c r="B6" s="219"/>
      <c r="C6" s="220"/>
      <c r="D6" s="220"/>
      <c r="E6" s="220"/>
      <c r="F6" s="221"/>
      <c r="G6" s="229"/>
      <c r="H6" s="230"/>
      <c r="I6" s="230"/>
      <c r="J6" s="231"/>
    </row>
    <row r="7" spans="2:12" ht="28.5" customHeight="1" x14ac:dyDescent="0.25">
      <c r="B7" s="219"/>
      <c r="C7" s="220"/>
      <c r="D7" s="220"/>
      <c r="E7" s="220"/>
      <c r="F7" s="221"/>
      <c r="G7" s="229"/>
      <c r="H7" s="230"/>
      <c r="I7" s="230"/>
      <c r="J7" s="231"/>
    </row>
    <row r="8" spans="2:12" ht="28.5" customHeight="1" x14ac:dyDescent="0.25">
      <c r="B8" s="219"/>
      <c r="C8" s="220"/>
      <c r="D8" s="220"/>
      <c r="E8" s="220"/>
      <c r="F8" s="221"/>
      <c r="G8" s="229"/>
      <c r="H8" s="230"/>
      <c r="I8" s="230"/>
      <c r="J8" s="231"/>
    </row>
    <row r="9" spans="2:12" ht="15" customHeight="1" x14ac:dyDescent="0.25">
      <c r="B9" s="219"/>
      <c r="C9" s="220"/>
      <c r="D9" s="220"/>
      <c r="E9" s="220"/>
      <c r="F9" s="221"/>
      <c r="G9" s="229"/>
      <c r="H9" s="230"/>
      <c r="I9" s="230"/>
      <c r="J9" s="231"/>
    </row>
    <row r="10" spans="2:12" ht="15" customHeight="1" x14ac:dyDescent="0.25">
      <c r="B10" s="219"/>
      <c r="C10" s="220"/>
      <c r="D10" s="220"/>
      <c r="E10" s="220"/>
      <c r="F10" s="221"/>
      <c r="G10" s="229"/>
      <c r="H10" s="230"/>
      <c r="I10" s="230"/>
      <c r="J10" s="231"/>
    </row>
    <row r="11" spans="2:12" ht="56.25" customHeight="1" thickBot="1" x14ac:dyDescent="0.3">
      <c r="B11" s="222"/>
      <c r="C11" s="223"/>
      <c r="D11" s="223"/>
      <c r="E11" s="223"/>
      <c r="F11" s="224"/>
      <c r="G11" s="232"/>
      <c r="H11" s="233"/>
      <c r="I11" s="233"/>
      <c r="J11" s="234"/>
    </row>
    <row r="12" spans="2:12" ht="4.5" customHeight="1" thickTop="1" x14ac:dyDescent="0.25">
      <c r="B12" s="225" t="s">
        <v>188</v>
      </c>
      <c r="C12" s="225"/>
      <c r="D12" s="225"/>
      <c r="E12" s="225"/>
      <c r="F12" s="225"/>
      <c r="G12" s="225"/>
      <c r="H12" s="225"/>
      <c r="I12" s="225"/>
      <c r="J12" s="225"/>
      <c r="L12" s="18"/>
    </row>
    <row r="13" spans="2:12" ht="4.5" customHeight="1" x14ac:dyDescent="0.25">
      <c r="B13" s="225"/>
      <c r="C13" s="225"/>
      <c r="D13" s="225"/>
      <c r="E13" s="225"/>
      <c r="F13" s="225"/>
      <c r="G13" s="225"/>
      <c r="H13" s="225"/>
      <c r="I13" s="225"/>
      <c r="J13" s="225"/>
    </row>
    <row r="14" spans="2:12" ht="19.5" customHeight="1" x14ac:dyDescent="0.25">
      <c r="B14" s="225"/>
      <c r="C14" s="225"/>
      <c r="D14" s="225"/>
      <c r="E14" s="225"/>
      <c r="F14" s="225"/>
      <c r="G14" s="225"/>
      <c r="H14" s="225"/>
      <c r="I14" s="225"/>
      <c r="J14" s="225"/>
    </row>
    <row r="15" spans="2:12" ht="4.5" customHeight="1" x14ac:dyDescent="0.25">
      <c r="B15" s="225"/>
      <c r="C15" s="225"/>
      <c r="D15" s="225"/>
      <c r="E15" s="225"/>
      <c r="F15" s="225"/>
      <c r="G15" s="225"/>
      <c r="H15" s="225"/>
      <c r="I15" s="225"/>
      <c r="J15" s="225"/>
    </row>
    <row r="17" spans="2:22" ht="28.5" x14ac:dyDescent="0.45">
      <c r="B17" s="192" t="s">
        <v>495</v>
      </c>
    </row>
    <row r="19" spans="2:22" ht="28.5" x14ac:dyDescent="0.45">
      <c r="C19">
        <f>LEN(C18)</f>
        <v>0</v>
      </c>
      <c r="L19" s="19"/>
    </row>
    <row r="23" spans="2:22" x14ac:dyDescent="0.25">
      <c r="H23" t="s">
        <v>13</v>
      </c>
    </row>
    <row r="24" spans="2:22" ht="15.75" thickBot="1" x14ac:dyDescent="0.3"/>
    <row r="25" spans="2:22" ht="15.75" thickTop="1" x14ac:dyDescent="0.25">
      <c r="C25" s="216" t="s">
        <v>191</v>
      </c>
      <c r="D25" s="217"/>
      <c r="E25" s="217"/>
      <c r="F25" s="217"/>
      <c r="G25" s="218"/>
    </row>
    <row r="26" spans="2:22" x14ac:dyDescent="0.25">
      <c r="C26" s="219"/>
      <c r="D26" s="220"/>
      <c r="E26" s="220"/>
      <c r="F26" s="220"/>
      <c r="G26" s="221"/>
    </row>
    <row r="27" spans="2:22" x14ac:dyDescent="0.25">
      <c r="C27" s="219"/>
      <c r="D27" s="220"/>
      <c r="E27" s="220"/>
      <c r="F27" s="220"/>
      <c r="G27" s="221"/>
    </row>
    <row r="28" spans="2:22" x14ac:dyDescent="0.25">
      <c r="C28" s="219"/>
      <c r="D28" s="220"/>
      <c r="E28" s="220"/>
      <c r="F28" s="220"/>
      <c r="G28" s="221"/>
    </row>
    <row r="29" spans="2:22" x14ac:dyDescent="0.25">
      <c r="C29" s="219"/>
      <c r="D29" s="220"/>
      <c r="E29" s="220"/>
      <c r="F29" s="220"/>
      <c r="G29" s="221"/>
    </row>
    <row r="30" spans="2:22" ht="15.75" thickBot="1" x14ac:dyDescent="0.3">
      <c r="C30" s="219"/>
      <c r="D30" s="220"/>
      <c r="E30" s="220"/>
      <c r="F30" s="220"/>
      <c r="G30" s="221"/>
    </row>
    <row r="31" spans="2:22" ht="110.1" customHeight="1" thickTop="1" x14ac:dyDescent="0.25">
      <c r="C31" s="219"/>
      <c r="D31" s="220"/>
      <c r="E31" s="220"/>
      <c r="F31" s="220"/>
      <c r="G31" s="221"/>
      <c r="N31" s="235" t="s">
        <v>189</v>
      </c>
      <c r="O31" s="236"/>
      <c r="P31" s="236"/>
      <c r="Q31" s="236"/>
      <c r="R31" s="236"/>
      <c r="S31" s="236"/>
      <c r="T31" s="236"/>
      <c r="U31" s="236"/>
      <c r="V31" s="237"/>
    </row>
    <row r="32" spans="2:22" ht="110.1" customHeight="1" thickBot="1" x14ac:dyDescent="0.3">
      <c r="C32" s="222"/>
      <c r="D32" s="223"/>
      <c r="E32" s="223"/>
      <c r="F32" s="223"/>
      <c r="G32" s="224"/>
      <c r="N32" s="238"/>
      <c r="O32" s="239"/>
      <c r="P32" s="239"/>
      <c r="Q32" s="239"/>
      <c r="R32" s="239"/>
      <c r="S32" s="239"/>
      <c r="T32" s="239"/>
      <c r="U32" s="239"/>
      <c r="V32" s="240"/>
    </row>
    <row r="33" spans="14:14" ht="15.75" thickTop="1" x14ac:dyDescent="0.25"/>
    <row r="37" spans="14:14" x14ac:dyDescent="0.25">
      <c r="N37" t="s">
        <v>190</v>
      </c>
    </row>
  </sheetData>
  <mergeCells count="6">
    <mergeCell ref="B2:J3"/>
    <mergeCell ref="B4:F11"/>
    <mergeCell ref="G4:J11"/>
    <mergeCell ref="B12:J15"/>
    <mergeCell ref="N31:V32"/>
    <mergeCell ref="C25:G32"/>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00087-ACD2-42A7-ACBC-DA5246BA63D0}">
  <sheetPr>
    <tabColor rgb="FFFF0000"/>
  </sheetPr>
  <dimension ref="B2:O109"/>
  <sheetViews>
    <sheetView zoomScale="130" zoomScaleNormal="130" workbookViewId="0"/>
  </sheetViews>
  <sheetFormatPr defaultRowHeight="15" x14ac:dyDescent="0.25"/>
  <cols>
    <col min="1" max="1" width="3.140625" customWidth="1"/>
    <col min="4" max="4" width="11.5703125" customWidth="1"/>
    <col min="5" max="5" width="10.7109375" customWidth="1"/>
    <col min="7" max="7" width="12.5703125" bestFit="1" customWidth="1"/>
    <col min="8" max="8" width="14.42578125" bestFit="1" customWidth="1"/>
    <col min="9" max="9" width="12.140625" customWidth="1"/>
    <col min="10" max="10" width="11.140625" customWidth="1"/>
    <col min="11" max="11" width="12.5703125" bestFit="1" customWidth="1"/>
    <col min="14" max="14" width="11.28515625" customWidth="1"/>
    <col min="15" max="15" width="9.85546875" bestFit="1" customWidth="1"/>
  </cols>
  <sheetData>
    <row r="2" spans="2:13" x14ac:dyDescent="0.25">
      <c r="B2" s="9" t="s">
        <v>512</v>
      </c>
    </row>
    <row r="3" spans="2:13" x14ac:dyDescent="0.25">
      <c r="B3" s="24" t="s">
        <v>513</v>
      </c>
      <c r="C3" s="25"/>
      <c r="D3" s="25"/>
      <c r="E3" s="25"/>
      <c r="F3" s="25"/>
      <c r="G3" s="25"/>
      <c r="H3" s="25"/>
      <c r="I3" s="25"/>
      <c r="J3" s="25"/>
      <c r="K3" s="25"/>
      <c r="L3" s="26"/>
    </row>
    <row r="4" spans="2:13" x14ac:dyDescent="0.25">
      <c r="B4" s="30" t="s">
        <v>515</v>
      </c>
      <c r="C4" s="31"/>
      <c r="D4" s="31"/>
      <c r="E4" s="31"/>
      <c r="F4" s="31"/>
      <c r="G4" s="31"/>
      <c r="H4" s="31"/>
      <c r="I4" s="31"/>
      <c r="J4" s="31"/>
      <c r="K4" s="31"/>
      <c r="L4" s="32"/>
    </row>
    <row r="6" spans="2:13" x14ac:dyDescent="0.25">
      <c r="B6" t="s">
        <v>23</v>
      </c>
      <c r="C6" t="s">
        <v>232</v>
      </c>
      <c r="D6" t="s">
        <v>264</v>
      </c>
      <c r="E6" t="s">
        <v>262</v>
      </c>
      <c r="G6" s="71" t="s">
        <v>260</v>
      </c>
      <c r="H6" s="84">
        <v>0.17499999999999999</v>
      </c>
      <c r="L6" s="83" t="s">
        <v>241</v>
      </c>
    </row>
    <row r="7" spans="2:13" x14ac:dyDescent="0.25">
      <c r="B7" s="194">
        <v>44761</v>
      </c>
      <c r="C7" s="193" t="s">
        <v>253</v>
      </c>
      <c r="D7" s="193" t="s">
        <v>291</v>
      </c>
      <c r="E7" s="195">
        <v>36368.19</v>
      </c>
      <c r="K7" s="82" t="s">
        <v>245</v>
      </c>
      <c r="L7" t="s">
        <v>242</v>
      </c>
    </row>
    <row r="8" spans="2:13" x14ac:dyDescent="0.25">
      <c r="B8" s="194">
        <v>44759</v>
      </c>
      <c r="C8" s="193" t="s">
        <v>254</v>
      </c>
      <c r="D8" s="193" t="s">
        <v>292</v>
      </c>
      <c r="E8" s="195">
        <v>32532.89</v>
      </c>
      <c r="G8" s="9" t="s">
        <v>232</v>
      </c>
      <c r="H8" s="9" t="s">
        <v>514</v>
      </c>
      <c r="I8" s="9" t="s">
        <v>263</v>
      </c>
      <c r="K8" s="82" t="s">
        <v>245</v>
      </c>
      <c r="L8" t="s">
        <v>243</v>
      </c>
    </row>
    <row r="9" spans="2:13" x14ac:dyDescent="0.25">
      <c r="B9" s="194">
        <v>44752</v>
      </c>
      <c r="C9" s="193" t="s">
        <v>255</v>
      </c>
      <c r="D9" s="193" t="s">
        <v>291</v>
      </c>
      <c r="E9" s="195">
        <v>27638.77</v>
      </c>
      <c r="G9" t="str" cm="1">
        <f t="array" ref="G9:G13">_xlfn._xlws.SORT(_xlfn.UNIQUE(fSales4[Product]))</f>
        <v>Aspen</v>
      </c>
      <c r="H9" s="62" cm="1">
        <f t="array" ref="H9:H13">_xlfn.MAXIFS(fSales4[Sales ($)],fSales4[Product],_xlfn.ANCHORARRAY(G9))</f>
        <v>71245.42</v>
      </c>
      <c r="I9" s="62" cm="1">
        <f t="array" ref="I9:I13">_xlfn.ANCHORARRAY(H9)*H6</f>
        <v>12467.948499999999</v>
      </c>
      <c r="K9" s="82" t="s">
        <v>245</v>
      </c>
      <c r="L9" t="s">
        <v>244</v>
      </c>
    </row>
    <row r="10" spans="2:13" x14ac:dyDescent="0.25">
      <c r="B10" s="194">
        <v>44759</v>
      </c>
      <c r="C10" s="193" t="s">
        <v>254</v>
      </c>
      <c r="D10" s="193" t="s">
        <v>293</v>
      </c>
      <c r="E10" s="195">
        <v>14635.89</v>
      </c>
      <c r="G10" t="str">
        <v>Carlota</v>
      </c>
      <c r="H10" s="62">
        <v>97008.74</v>
      </c>
      <c r="I10" s="62">
        <v>16976.529500000001</v>
      </c>
      <c r="K10" s="82" t="s">
        <v>245</v>
      </c>
      <c r="L10" t="s">
        <v>249</v>
      </c>
    </row>
    <row r="11" spans="2:13" x14ac:dyDescent="0.25">
      <c r="B11" s="194">
        <v>44751</v>
      </c>
      <c r="C11" s="193" t="s">
        <v>255</v>
      </c>
      <c r="D11" s="193" t="s">
        <v>294</v>
      </c>
      <c r="E11" s="195">
        <v>34372.400000000001</v>
      </c>
      <c r="G11" t="str">
        <v>Quad</v>
      </c>
      <c r="H11" s="62">
        <v>71123.28</v>
      </c>
      <c r="I11" s="62">
        <v>12446.573999999999</v>
      </c>
      <c r="K11" s="82" t="s">
        <v>245</v>
      </c>
      <c r="L11" t="s">
        <v>248</v>
      </c>
    </row>
    <row r="12" spans="2:13" x14ac:dyDescent="0.25">
      <c r="B12" s="194">
        <v>44749</v>
      </c>
      <c r="C12" s="193" t="s">
        <v>255</v>
      </c>
      <c r="D12" s="193" t="s">
        <v>295</v>
      </c>
      <c r="E12" s="195">
        <v>37088.49</v>
      </c>
      <c r="G12" t="str">
        <v>Sunshine</v>
      </c>
      <c r="H12" s="62">
        <v>54182.63</v>
      </c>
      <c r="I12" s="62">
        <v>9481.9602499999983</v>
      </c>
      <c r="K12" s="82" t="s">
        <v>245</v>
      </c>
      <c r="L12" t="s">
        <v>250</v>
      </c>
    </row>
    <row r="13" spans="2:13" x14ac:dyDescent="0.25">
      <c r="B13" s="194">
        <v>44745</v>
      </c>
      <c r="C13" s="193" t="s">
        <v>255</v>
      </c>
      <c r="D13" s="193" t="s">
        <v>296</v>
      </c>
      <c r="E13" s="195">
        <v>24704.79</v>
      </c>
      <c r="G13" t="str">
        <v>Yanaki</v>
      </c>
      <c r="H13" s="62">
        <v>52856.78</v>
      </c>
      <c r="I13" s="62">
        <v>9249.9364999999998</v>
      </c>
    </row>
    <row r="14" spans="2:13" x14ac:dyDescent="0.25">
      <c r="B14" s="194">
        <v>44755</v>
      </c>
      <c r="C14" s="193" t="s">
        <v>254</v>
      </c>
      <c r="D14" s="193" t="s">
        <v>297</v>
      </c>
      <c r="E14" s="195">
        <v>38171.46</v>
      </c>
    </row>
    <row r="15" spans="2:13" x14ac:dyDescent="0.25">
      <c r="B15" s="194">
        <v>44760</v>
      </c>
      <c r="C15" s="193" t="s">
        <v>30</v>
      </c>
      <c r="D15" s="193" t="s">
        <v>298</v>
      </c>
      <c r="E15" s="195">
        <v>28347.85</v>
      </c>
      <c r="M15" t="s">
        <v>552</v>
      </c>
    </row>
    <row r="16" spans="2:13" x14ac:dyDescent="0.25">
      <c r="B16" s="194">
        <v>44772</v>
      </c>
      <c r="C16" s="193" t="s">
        <v>30</v>
      </c>
      <c r="D16" s="193" t="s">
        <v>299</v>
      </c>
      <c r="E16" s="195">
        <v>12746.14</v>
      </c>
      <c r="G16" t="str">
        <f ca="1">_xlfn.IFNA(_xlfn.FORMULATEXT(G9),"")</f>
        <v>=SORT(UNIQUE(fSales4[Product]))</v>
      </c>
    </row>
    <row r="17" spans="2:15" x14ac:dyDescent="0.25">
      <c r="B17" s="194">
        <v>44765</v>
      </c>
      <c r="C17" s="193" t="s">
        <v>255</v>
      </c>
      <c r="D17" s="193" t="s">
        <v>300</v>
      </c>
      <c r="E17" s="195">
        <v>24177.25</v>
      </c>
      <c r="H17" t="str">
        <f ca="1">_xlfn.IFNA(_xlfn.FORMULATEXT(H9),"")</f>
        <v>=MAXIFS(fSales4[Sales ($)],fSales4[Product],G9#)</v>
      </c>
      <c r="I17" s="62"/>
      <c r="M17" s="9" t="s">
        <v>232</v>
      </c>
      <c r="N17" s="9" t="s">
        <v>514</v>
      </c>
      <c r="O17" s="9" t="s">
        <v>263</v>
      </c>
    </row>
    <row r="18" spans="2:15" x14ac:dyDescent="0.25">
      <c r="B18" s="194">
        <v>44771</v>
      </c>
      <c r="C18" s="193" t="s">
        <v>30</v>
      </c>
      <c r="D18" s="193" t="s">
        <v>301</v>
      </c>
      <c r="E18" s="195">
        <v>16007.05</v>
      </c>
      <c r="I18" t="str">
        <f ca="1">_xlfn.IFNA(_xlfn.FORMULATEXT(I9),"")</f>
        <v>=H9#*H6</v>
      </c>
      <c r="M18" t="str" cm="1">
        <f t="array" ref="M18:N22">_xlfn.GROUPBY(fSales4[Product],fSales4[Sales ($)],_xleta.MAX,1,0,1)</f>
        <v>Aspen</v>
      </c>
      <c r="N18" s="62">
        <v>71245.42</v>
      </c>
      <c r="O18" s="62" cm="1">
        <f t="array" ref="O18:O22">N18:N22*H6</f>
        <v>12467.948499999999</v>
      </c>
    </row>
    <row r="19" spans="2:15" x14ac:dyDescent="0.25">
      <c r="B19" s="194">
        <v>44760</v>
      </c>
      <c r="C19" s="193" t="s">
        <v>254</v>
      </c>
      <c r="D19" s="193" t="s">
        <v>302</v>
      </c>
      <c r="E19" s="195">
        <v>44332.480000000003</v>
      </c>
      <c r="M19" t="str">
        <v>Carlota</v>
      </c>
      <c r="N19" s="62">
        <v>97008.74</v>
      </c>
      <c r="O19" s="62">
        <v>16976.529500000001</v>
      </c>
    </row>
    <row r="20" spans="2:15" x14ac:dyDescent="0.25">
      <c r="B20" s="194">
        <v>44747</v>
      </c>
      <c r="C20" s="193" t="s">
        <v>253</v>
      </c>
      <c r="D20" s="193" t="s">
        <v>295</v>
      </c>
      <c r="E20" s="195">
        <v>33232.67</v>
      </c>
      <c r="G20" t="str" cm="1">
        <f t="array" aca="1" ref="G20:G22" ca="1">_xlfn.IFNA(TRANSPOSE(ADDRESS(ROW(G9:I9),COLUMN(G9:I9),4)&amp;" formula: "&amp;_xlfn.FORMULATEXT(G9:I9)),"")</f>
        <v>G9 formula: =SORT(UNIQUE(fSales4[Product]))</v>
      </c>
      <c r="M20" t="str">
        <v>Quad</v>
      </c>
      <c r="N20" s="62">
        <v>71123.28</v>
      </c>
      <c r="O20" s="62">
        <v>12446.573999999999</v>
      </c>
    </row>
    <row r="21" spans="2:15" x14ac:dyDescent="0.25">
      <c r="B21" s="194">
        <v>44766</v>
      </c>
      <c r="C21" s="193" t="s">
        <v>254</v>
      </c>
      <c r="D21" s="193" t="s">
        <v>293</v>
      </c>
      <c r="E21" s="195">
        <v>71245.42</v>
      </c>
      <c r="G21" t="str">
        <f ca="1"/>
        <v>H9 formula: =MAXIFS(fSales4[Sales ($)],fSales4[Product],G9#)</v>
      </c>
      <c r="M21" t="str">
        <v>Sunshine</v>
      </c>
      <c r="N21" s="62">
        <v>54182.63</v>
      </c>
      <c r="O21" s="62">
        <v>9481.9602499999983</v>
      </c>
    </row>
    <row r="22" spans="2:15" x14ac:dyDescent="0.25">
      <c r="B22" s="194">
        <v>44760</v>
      </c>
      <c r="C22" s="193" t="s">
        <v>254</v>
      </c>
      <c r="D22" s="193" t="s">
        <v>298</v>
      </c>
      <c r="E22" s="195">
        <v>32359.3</v>
      </c>
      <c r="G22" t="str">
        <f ca="1"/>
        <v>I9 formula: =H9#*H6</v>
      </c>
      <c r="M22" t="str">
        <v>Yanaki</v>
      </c>
      <c r="N22" s="62">
        <v>52856.78</v>
      </c>
      <c r="O22" s="62">
        <v>9249.9364999999998</v>
      </c>
    </row>
    <row r="23" spans="2:15" x14ac:dyDescent="0.25">
      <c r="B23" s="194">
        <v>44771</v>
      </c>
      <c r="C23" s="193" t="s">
        <v>253</v>
      </c>
      <c r="D23" s="193" t="s">
        <v>302</v>
      </c>
      <c r="E23" s="195">
        <v>23631.69</v>
      </c>
    </row>
    <row r="24" spans="2:15" x14ac:dyDescent="0.25">
      <c r="B24" s="194">
        <v>44751</v>
      </c>
      <c r="C24" s="193" t="s">
        <v>30</v>
      </c>
      <c r="D24" s="193" t="s">
        <v>294</v>
      </c>
      <c r="E24" s="195">
        <v>13628.28</v>
      </c>
      <c r="M24" t="str">
        <f ca="1">_xlfn.IFNA(_xlfn.FORMULATEXT(M18),"")</f>
        <v>=GROUPBY(fSales4[Product],fSales4[Sales ($)],MAX,1,0,1)</v>
      </c>
    </row>
    <row r="25" spans="2:15" x14ac:dyDescent="0.25">
      <c r="B25" s="194">
        <v>44757</v>
      </c>
      <c r="C25" s="193" t="s">
        <v>30</v>
      </c>
      <c r="D25" s="193" t="s">
        <v>298</v>
      </c>
      <c r="E25" s="195">
        <v>48261.919999999998</v>
      </c>
      <c r="M25" t="str">
        <f ca="1">_xlfn.IFNA(_xlfn.FORMULATEXT(O18),"")</f>
        <v>=N18:N22*H6</v>
      </c>
    </row>
    <row r="26" spans="2:15" x14ac:dyDescent="0.25">
      <c r="B26" s="194">
        <v>44752</v>
      </c>
      <c r="C26" s="193" t="s">
        <v>255</v>
      </c>
      <c r="D26" s="193" t="s">
        <v>303</v>
      </c>
      <c r="E26" s="195">
        <v>11177.42</v>
      </c>
    </row>
    <row r="27" spans="2:15" x14ac:dyDescent="0.25">
      <c r="B27" s="194">
        <v>44772</v>
      </c>
      <c r="C27" s="193" t="s">
        <v>255</v>
      </c>
      <c r="D27" s="193" t="s">
        <v>297</v>
      </c>
      <c r="E27" s="195">
        <v>47571.98</v>
      </c>
    </row>
    <row r="28" spans="2:15" x14ac:dyDescent="0.25">
      <c r="B28" s="194">
        <v>44750</v>
      </c>
      <c r="C28" s="193" t="s">
        <v>253</v>
      </c>
      <c r="D28" s="193" t="s">
        <v>303</v>
      </c>
      <c r="E28" s="195">
        <v>40004.629999999997</v>
      </c>
    </row>
    <row r="29" spans="2:15" x14ac:dyDescent="0.25">
      <c r="B29" s="194">
        <v>44762</v>
      </c>
      <c r="C29" s="193" t="s">
        <v>30</v>
      </c>
      <c r="D29" s="193" t="s">
        <v>304</v>
      </c>
      <c r="E29" s="195">
        <v>23528.799999999999</v>
      </c>
    </row>
    <row r="30" spans="2:15" x14ac:dyDescent="0.25">
      <c r="B30" s="194">
        <v>44752</v>
      </c>
      <c r="C30" s="193" t="s">
        <v>255</v>
      </c>
      <c r="D30" s="193" t="s">
        <v>295</v>
      </c>
      <c r="E30" s="195">
        <v>40585.61</v>
      </c>
    </row>
    <row r="31" spans="2:15" x14ac:dyDescent="0.25">
      <c r="B31" s="194">
        <v>44752</v>
      </c>
      <c r="C31" s="193" t="s">
        <v>255</v>
      </c>
      <c r="D31" s="193" t="s">
        <v>295</v>
      </c>
      <c r="E31" s="195">
        <v>12596.67</v>
      </c>
    </row>
    <row r="32" spans="2:15" x14ac:dyDescent="0.25">
      <c r="B32" s="194">
        <v>44773</v>
      </c>
      <c r="C32" s="193" t="s">
        <v>253</v>
      </c>
      <c r="D32" s="193" t="s">
        <v>293</v>
      </c>
      <c r="E32" s="195">
        <v>39140.67</v>
      </c>
    </row>
    <row r="33" spans="2:5" x14ac:dyDescent="0.25">
      <c r="B33" s="194">
        <v>44758</v>
      </c>
      <c r="C33" s="193" t="s">
        <v>253</v>
      </c>
      <c r="D33" s="193" t="s">
        <v>305</v>
      </c>
      <c r="E33" s="195">
        <v>47734.35</v>
      </c>
    </row>
    <row r="34" spans="2:5" x14ac:dyDescent="0.25">
      <c r="B34" s="194">
        <v>44773</v>
      </c>
      <c r="C34" s="193" t="s">
        <v>30</v>
      </c>
      <c r="D34" s="193" t="s">
        <v>306</v>
      </c>
      <c r="E34" s="195">
        <v>49964.14</v>
      </c>
    </row>
    <row r="35" spans="2:5" x14ac:dyDescent="0.25">
      <c r="B35" s="194">
        <v>44769</v>
      </c>
      <c r="C35" s="193" t="s">
        <v>253</v>
      </c>
      <c r="D35" s="193" t="s">
        <v>295</v>
      </c>
      <c r="E35" s="195">
        <v>16543.25</v>
      </c>
    </row>
    <row r="36" spans="2:5" x14ac:dyDescent="0.25">
      <c r="B36" s="194">
        <v>44751</v>
      </c>
      <c r="C36" s="193" t="s">
        <v>254</v>
      </c>
      <c r="D36" s="193" t="s">
        <v>307</v>
      </c>
      <c r="E36" s="195">
        <v>54714.36</v>
      </c>
    </row>
    <row r="37" spans="2:5" x14ac:dyDescent="0.25">
      <c r="B37" s="194">
        <v>44762</v>
      </c>
      <c r="C37" s="193" t="s">
        <v>254</v>
      </c>
      <c r="D37" s="193" t="s">
        <v>304</v>
      </c>
      <c r="E37" s="195">
        <v>52705.49</v>
      </c>
    </row>
    <row r="38" spans="2:5" x14ac:dyDescent="0.25">
      <c r="B38" s="194">
        <v>44743</v>
      </c>
      <c r="C38" s="193" t="s">
        <v>253</v>
      </c>
      <c r="D38" s="193" t="s">
        <v>296</v>
      </c>
      <c r="E38" s="195">
        <v>31849.47</v>
      </c>
    </row>
    <row r="39" spans="2:5" x14ac:dyDescent="0.25">
      <c r="B39" s="194">
        <v>44751</v>
      </c>
      <c r="C39" s="193" t="s">
        <v>253</v>
      </c>
      <c r="D39" s="193" t="s">
        <v>297</v>
      </c>
      <c r="E39" s="195">
        <v>21385.39</v>
      </c>
    </row>
    <row r="40" spans="2:5" x14ac:dyDescent="0.25">
      <c r="B40" s="194">
        <v>44755</v>
      </c>
      <c r="C40" s="193" t="s">
        <v>254</v>
      </c>
      <c r="D40" s="193" t="s">
        <v>308</v>
      </c>
      <c r="E40" s="195">
        <v>29228.44</v>
      </c>
    </row>
    <row r="41" spans="2:5" x14ac:dyDescent="0.25">
      <c r="B41" s="194">
        <v>44756</v>
      </c>
      <c r="C41" s="193" t="s">
        <v>254</v>
      </c>
      <c r="D41" s="193" t="s">
        <v>302</v>
      </c>
      <c r="E41" s="195">
        <v>61043.19</v>
      </c>
    </row>
    <row r="42" spans="2:5" x14ac:dyDescent="0.25">
      <c r="B42" s="194">
        <v>44744</v>
      </c>
      <c r="C42" s="193" t="s">
        <v>255</v>
      </c>
      <c r="D42" s="193" t="s">
        <v>303</v>
      </c>
      <c r="E42" s="195">
        <v>51255.23</v>
      </c>
    </row>
    <row r="43" spans="2:5" x14ac:dyDescent="0.25">
      <c r="B43" s="194">
        <v>44769</v>
      </c>
      <c r="C43" s="193" t="s">
        <v>253</v>
      </c>
      <c r="D43" s="193" t="s">
        <v>309</v>
      </c>
      <c r="E43" s="195">
        <v>13206.49</v>
      </c>
    </row>
    <row r="44" spans="2:5" x14ac:dyDescent="0.25">
      <c r="B44" s="194">
        <v>44752</v>
      </c>
      <c r="C44" s="193" t="s">
        <v>254</v>
      </c>
      <c r="D44" s="193" t="s">
        <v>310</v>
      </c>
      <c r="E44" s="195">
        <v>51678.83</v>
      </c>
    </row>
    <row r="45" spans="2:5" x14ac:dyDescent="0.25">
      <c r="B45" s="194">
        <v>44765</v>
      </c>
      <c r="C45" s="193" t="s">
        <v>253</v>
      </c>
      <c r="D45" s="193" t="s">
        <v>301</v>
      </c>
      <c r="E45" s="195">
        <v>54859.02</v>
      </c>
    </row>
    <row r="46" spans="2:5" x14ac:dyDescent="0.25">
      <c r="B46" s="194">
        <v>44766</v>
      </c>
      <c r="C46" s="193" t="s">
        <v>253</v>
      </c>
      <c r="D46" s="193" t="s">
        <v>311</v>
      </c>
      <c r="E46" s="195">
        <v>46497.47</v>
      </c>
    </row>
    <row r="47" spans="2:5" x14ac:dyDescent="0.25">
      <c r="B47" s="194">
        <v>44752</v>
      </c>
      <c r="C47" s="193" t="s">
        <v>253</v>
      </c>
      <c r="D47" s="193" t="s">
        <v>301</v>
      </c>
      <c r="E47" s="195">
        <v>16147.47</v>
      </c>
    </row>
    <row r="48" spans="2:5" x14ac:dyDescent="0.25">
      <c r="B48" s="194">
        <v>44762</v>
      </c>
      <c r="C48" s="193" t="s">
        <v>254</v>
      </c>
      <c r="D48" s="193" t="s">
        <v>303</v>
      </c>
      <c r="E48" s="195">
        <v>34898.17</v>
      </c>
    </row>
    <row r="49" spans="2:5" x14ac:dyDescent="0.25">
      <c r="B49" s="194">
        <v>44753</v>
      </c>
      <c r="C49" s="193" t="s">
        <v>253</v>
      </c>
      <c r="D49" s="193" t="s">
        <v>312</v>
      </c>
      <c r="E49" s="195">
        <v>17296.310000000001</v>
      </c>
    </row>
    <row r="50" spans="2:5" x14ac:dyDescent="0.25">
      <c r="B50" s="194">
        <v>44759</v>
      </c>
      <c r="C50" s="193" t="s">
        <v>254</v>
      </c>
      <c r="D50" s="193" t="s">
        <v>291</v>
      </c>
      <c r="E50" s="195">
        <v>19047.7</v>
      </c>
    </row>
    <row r="51" spans="2:5" x14ac:dyDescent="0.25">
      <c r="B51" s="194">
        <v>44766</v>
      </c>
      <c r="C51" s="193" t="s">
        <v>255</v>
      </c>
      <c r="D51" s="193" t="s">
        <v>300</v>
      </c>
      <c r="E51" s="195">
        <v>52856.78</v>
      </c>
    </row>
    <row r="52" spans="2:5" x14ac:dyDescent="0.25">
      <c r="B52" s="194">
        <v>44754</v>
      </c>
      <c r="C52" s="193" t="s">
        <v>30</v>
      </c>
      <c r="D52" s="193" t="s">
        <v>313</v>
      </c>
      <c r="E52" s="195">
        <v>29177.41</v>
      </c>
    </row>
    <row r="53" spans="2:5" x14ac:dyDescent="0.25">
      <c r="B53" s="194">
        <v>44772</v>
      </c>
      <c r="C53" s="193" t="s">
        <v>254</v>
      </c>
      <c r="D53" s="193" t="s">
        <v>311</v>
      </c>
      <c r="E53" s="195">
        <v>41334.58</v>
      </c>
    </row>
    <row r="54" spans="2:5" x14ac:dyDescent="0.25">
      <c r="B54" s="194">
        <v>44745</v>
      </c>
      <c r="C54" s="193" t="s">
        <v>30</v>
      </c>
      <c r="D54" s="193" t="s">
        <v>295</v>
      </c>
      <c r="E54" s="195">
        <v>46394.22</v>
      </c>
    </row>
    <row r="55" spans="2:5" x14ac:dyDescent="0.25">
      <c r="B55" s="194">
        <v>44757</v>
      </c>
      <c r="C55" s="193" t="s">
        <v>255</v>
      </c>
      <c r="D55" s="193" t="s">
        <v>293</v>
      </c>
      <c r="E55" s="195">
        <v>41930.300000000003</v>
      </c>
    </row>
    <row r="56" spans="2:5" x14ac:dyDescent="0.25">
      <c r="B56" s="194">
        <v>44747</v>
      </c>
      <c r="C56" s="193" t="s">
        <v>30</v>
      </c>
      <c r="D56" s="193" t="s">
        <v>295</v>
      </c>
      <c r="E56" s="195">
        <v>38800.94</v>
      </c>
    </row>
    <row r="57" spans="2:5" x14ac:dyDescent="0.25">
      <c r="B57" s="194">
        <v>44761</v>
      </c>
      <c r="C57" s="193" t="s">
        <v>255</v>
      </c>
      <c r="D57" s="193" t="s">
        <v>300</v>
      </c>
      <c r="E57" s="195">
        <v>51842.64</v>
      </c>
    </row>
    <row r="58" spans="2:5" x14ac:dyDescent="0.25">
      <c r="B58" s="194">
        <v>44744</v>
      </c>
      <c r="C58" s="193" t="s">
        <v>255</v>
      </c>
      <c r="D58" s="193" t="s">
        <v>292</v>
      </c>
      <c r="E58" s="195">
        <v>15040.56</v>
      </c>
    </row>
    <row r="59" spans="2:5" x14ac:dyDescent="0.25">
      <c r="B59" s="194">
        <v>44761</v>
      </c>
      <c r="C59" s="193" t="s">
        <v>254</v>
      </c>
      <c r="D59" s="193" t="s">
        <v>314</v>
      </c>
      <c r="E59" s="195">
        <v>37759.58</v>
      </c>
    </row>
    <row r="60" spans="2:5" x14ac:dyDescent="0.25">
      <c r="B60" s="194">
        <v>44772</v>
      </c>
      <c r="C60" s="193" t="s">
        <v>30</v>
      </c>
      <c r="D60" s="193" t="s">
        <v>313</v>
      </c>
      <c r="E60" s="195">
        <v>36042.65</v>
      </c>
    </row>
    <row r="61" spans="2:5" x14ac:dyDescent="0.25">
      <c r="B61" s="194">
        <v>44762</v>
      </c>
      <c r="C61" s="193" t="s">
        <v>30</v>
      </c>
      <c r="D61" s="193" t="s">
        <v>302</v>
      </c>
      <c r="E61" s="195">
        <v>68465.100000000006</v>
      </c>
    </row>
    <row r="62" spans="2:5" x14ac:dyDescent="0.25">
      <c r="B62" s="194">
        <v>44771</v>
      </c>
      <c r="C62" s="193" t="s">
        <v>30</v>
      </c>
      <c r="D62" s="193" t="s">
        <v>315</v>
      </c>
      <c r="E62" s="195">
        <v>23599.08</v>
      </c>
    </row>
    <row r="63" spans="2:5" x14ac:dyDescent="0.25">
      <c r="B63" s="194">
        <v>44770</v>
      </c>
      <c r="C63" s="193" t="s">
        <v>254</v>
      </c>
      <c r="D63" s="193" t="s">
        <v>305</v>
      </c>
      <c r="E63" s="195">
        <v>38026.9</v>
      </c>
    </row>
    <row r="64" spans="2:5" x14ac:dyDescent="0.25">
      <c r="B64" s="194">
        <v>44749</v>
      </c>
      <c r="C64" s="193" t="s">
        <v>30</v>
      </c>
      <c r="D64" s="193" t="s">
        <v>312</v>
      </c>
      <c r="E64" s="195">
        <v>24981.95</v>
      </c>
    </row>
    <row r="65" spans="2:5" x14ac:dyDescent="0.25">
      <c r="B65" s="194">
        <v>44760</v>
      </c>
      <c r="C65" s="193" t="s">
        <v>254</v>
      </c>
      <c r="D65" s="193" t="s">
        <v>302</v>
      </c>
      <c r="E65" s="195">
        <v>32145.360000000001</v>
      </c>
    </row>
    <row r="66" spans="2:5" x14ac:dyDescent="0.25">
      <c r="B66" s="194">
        <v>44766</v>
      </c>
      <c r="C66" s="193" t="s">
        <v>30</v>
      </c>
      <c r="D66" s="193" t="s">
        <v>291</v>
      </c>
      <c r="E66" s="195">
        <v>36503.57</v>
      </c>
    </row>
    <row r="67" spans="2:5" x14ac:dyDescent="0.25">
      <c r="B67" s="194">
        <v>44747</v>
      </c>
      <c r="C67" s="193" t="s">
        <v>255</v>
      </c>
      <c r="D67" s="193" t="s">
        <v>311</v>
      </c>
      <c r="E67" s="195">
        <v>13142.83</v>
      </c>
    </row>
    <row r="68" spans="2:5" x14ac:dyDescent="0.25">
      <c r="B68" s="194">
        <v>44745</v>
      </c>
      <c r="C68" s="193" t="s">
        <v>30</v>
      </c>
      <c r="D68" s="193" t="s">
        <v>294</v>
      </c>
      <c r="E68" s="195">
        <v>11197.38</v>
      </c>
    </row>
    <row r="69" spans="2:5" x14ac:dyDescent="0.25">
      <c r="B69" s="194">
        <v>44745</v>
      </c>
      <c r="C69" s="193" t="s">
        <v>30</v>
      </c>
      <c r="D69" s="193" t="s">
        <v>293</v>
      </c>
      <c r="E69" s="195">
        <v>11498.82</v>
      </c>
    </row>
    <row r="70" spans="2:5" x14ac:dyDescent="0.25">
      <c r="B70" s="194">
        <v>44751</v>
      </c>
      <c r="C70" s="193" t="s">
        <v>254</v>
      </c>
      <c r="D70" s="193" t="s">
        <v>292</v>
      </c>
      <c r="E70" s="195">
        <v>16502.87</v>
      </c>
    </row>
    <row r="71" spans="2:5" x14ac:dyDescent="0.25">
      <c r="B71" s="194">
        <v>44750</v>
      </c>
      <c r="C71" s="193" t="s">
        <v>253</v>
      </c>
      <c r="D71" s="193" t="s">
        <v>316</v>
      </c>
      <c r="E71" s="195">
        <v>45111.96</v>
      </c>
    </row>
    <row r="72" spans="2:5" x14ac:dyDescent="0.25">
      <c r="B72" s="194">
        <v>44749</v>
      </c>
      <c r="C72" s="193" t="s">
        <v>255</v>
      </c>
      <c r="D72" s="193" t="s">
        <v>301</v>
      </c>
      <c r="E72" s="195">
        <v>17126.05</v>
      </c>
    </row>
    <row r="73" spans="2:5" x14ac:dyDescent="0.25">
      <c r="B73" s="194">
        <v>44773</v>
      </c>
      <c r="C73" s="193" t="s">
        <v>254</v>
      </c>
      <c r="D73" s="193" t="s">
        <v>306</v>
      </c>
      <c r="E73" s="195">
        <v>44088.86</v>
      </c>
    </row>
    <row r="74" spans="2:5" x14ac:dyDescent="0.25">
      <c r="B74" s="194">
        <v>44765</v>
      </c>
      <c r="C74" s="193" t="s">
        <v>253</v>
      </c>
      <c r="D74" s="193" t="s">
        <v>304</v>
      </c>
      <c r="E74" s="195">
        <v>12508.49</v>
      </c>
    </row>
    <row r="75" spans="2:5" x14ac:dyDescent="0.25">
      <c r="B75" s="194">
        <v>44757</v>
      </c>
      <c r="C75" s="193" t="s">
        <v>30</v>
      </c>
      <c r="D75" s="193" t="s">
        <v>299</v>
      </c>
      <c r="E75" s="195">
        <v>20214.48</v>
      </c>
    </row>
    <row r="76" spans="2:5" x14ac:dyDescent="0.25">
      <c r="B76" s="194">
        <v>44753</v>
      </c>
      <c r="C76" s="193" t="s">
        <v>253</v>
      </c>
      <c r="D76" s="193" t="s">
        <v>300</v>
      </c>
      <c r="E76" s="195">
        <v>47044.93</v>
      </c>
    </row>
    <row r="77" spans="2:5" x14ac:dyDescent="0.25">
      <c r="B77" s="194">
        <v>44769</v>
      </c>
      <c r="C77" s="193" t="s">
        <v>30</v>
      </c>
      <c r="D77" s="193" t="s">
        <v>297</v>
      </c>
      <c r="E77" s="195">
        <v>53428.75</v>
      </c>
    </row>
    <row r="78" spans="2:5" x14ac:dyDescent="0.25">
      <c r="B78" s="194">
        <v>44748</v>
      </c>
      <c r="C78" s="193" t="s">
        <v>255</v>
      </c>
      <c r="D78" s="193" t="s">
        <v>315</v>
      </c>
      <c r="E78" s="195">
        <v>40460.959999999999</v>
      </c>
    </row>
    <row r="79" spans="2:5" x14ac:dyDescent="0.25">
      <c r="B79" s="194">
        <v>44769</v>
      </c>
      <c r="C79" s="193" t="s">
        <v>254</v>
      </c>
      <c r="D79" s="193" t="s">
        <v>301</v>
      </c>
      <c r="E79" s="195">
        <v>40221.06</v>
      </c>
    </row>
    <row r="80" spans="2:5" x14ac:dyDescent="0.25">
      <c r="B80" s="194">
        <v>44766</v>
      </c>
      <c r="C80" s="193" t="s">
        <v>253</v>
      </c>
      <c r="D80" s="193" t="s">
        <v>308</v>
      </c>
      <c r="E80" s="195">
        <v>46538.78</v>
      </c>
    </row>
    <row r="81" spans="2:10" x14ac:dyDescent="0.25">
      <c r="B81" s="194">
        <v>44762</v>
      </c>
      <c r="C81" s="193" t="s">
        <v>254</v>
      </c>
      <c r="D81" s="193" t="s">
        <v>303</v>
      </c>
      <c r="E81" s="195">
        <v>45051.99</v>
      </c>
    </row>
    <row r="82" spans="2:10" x14ac:dyDescent="0.25">
      <c r="B82" s="194">
        <v>44770</v>
      </c>
      <c r="C82" s="193" t="s">
        <v>254</v>
      </c>
      <c r="D82" s="193" t="s">
        <v>314</v>
      </c>
      <c r="E82" s="195">
        <v>20479.189999999999</v>
      </c>
    </row>
    <row r="83" spans="2:10" x14ac:dyDescent="0.25">
      <c r="B83" s="194">
        <v>44759</v>
      </c>
      <c r="C83" s="193" t="s">
        <v>255</v>
      </c>
      <c r="D83" s="193" t="s">
        <v>307</v>
      </c>
      <c r="E83" s="195">
        <v>16727.59</v>
      </c>
    </row>
    <row r="84" spans="2:10" x14ac:dyDescent="0.25">
      <c r="B84" s="194">
        <v>44751</v>
      </c>
      <c r="C84" s="193" t="s">
        <v>30</v>
      </c>
      <c r="D84" s="193" t="s">
        <v>303</v>
      </c>
      <c r="E84" s="195">
        <v>32913.74</v>
      </c>
    </row>
    <row r="85" spans="2:10" x14ac:dyDescent="0.25">
      <c r="B85" s="194">
        <v>44762</v>
      </c>
      <c r="C85" s="193" t="s">
        <v>255</v>
      </c>
      <c r="D85" s="193" t="s">
        <v>315</v>
      </c>
      <c r="E85" s="195">
        <v>21870.240000000002</v>
      </c>
    </row>
    <row r="86" spans="2:10" x14ac:dyDescent="0.25">
      <c r="B86" s="194">
        <v>44767</v>
      </c>
      <c r="C86" s="193" t="s">
        <v>253</v>
      </c>
      <c r="D86" s="193" t="s">
        <v>314</v>
      </c>
      <c r="E86" s="195">
        <v>22275.29</v>
      </c>
    </row>
    <row r="87" spans="2:10" x14ac:dyDescent="0.25">
      <c r="B87" s="194">
        <v>44758</v>
      </c>
      <c r="C87" s="193" t="s">
        <v>30</v>
      </c>
      <c r="D87" s="193" t="s">
        <v>313</v>
      </c>
      <c r="E87" s="195">
        <v>51974.720000000001</v>
      </c>
    </row>
    <row r="88" spans="2:10" x14ac:dyDescent="0.25">
      <c r="B88" s="194">
        <v>44769</v>
      </c>
      <c r="C88" s="193" t="s">
        <v>255</v>
      </c>
      <c r="D88" s="193" t="s">
        <v>315</v>
      </c>
      <c r="E88" s="195">
        <v>35437.43</v>
      </c>
    </row>
    <row r="89" spans="2:10" x14ac:dyDescent="0.25">
      <c r="B89" s="194">
        <v>44752</v>
      </c>
      <c r="C89" s="193" t="s">
        <v>254</v>
      </c>
      <c r="D89" s="193" t="s">
        <v>305</v>
      </c>
      <c r="E89" s="195">
        <v>27940.81</v>
      </c>
    </row>
    <row r="90" spans="2:10" x14ac:dyDescent="0.25">
      <c r="B90" s="194">
        <v>44769</v>
      </c>
      <c r="C90" s="193" t="s">
        <v>253</v>
      </c>
      <c r="D90" s="193" t="s">
        <v>311</v>
      </c>
      <c r="E90" s="195">
        <v>11967.16</v>
      </c>
    </row>
    <row r="91" spans="2:10" x14ac:dyDescent="0.25">
      <c r="B91" s="194">
        <v>44752</v>
      </c>
      <c r="C91" s="193" t="s">
        <v>30</v>
      </c>
      <c r="D91" s="193" t="s">
        <v>303</v>
      </c>
      <c r="E91" s="195">
        <v>37356.25</v>
      </c>
    </row>
    <row r="92" spans="2:10" x14ac:dyDescent="0.25">
      <c r="B92" s="194">
        <v>44748</v>
      </c>
      <c r="C92" s="193" t="s">
        <v>253</v>
      </c>
      <c r="D92" s="193" t="s">
        <v>307</v>
      </c>
      <c r="E92" s="195">
        <v>27474.82</v>
      </c>
    </row>
    <row r="93" spans="2:10" x14ac:dyDescent="0.25">
      <c r="B93" s="194">
        <v>44771</v>
      </c>
      <c r="C93" s="193" t="s">
        <v>255</v>
      </c>
      <c r="D93" s="193" t="s">
        <v>314</v>
      </c>
      <c r="E93" s="195">
        <v>18020.810000000001</v>
      </c>
      <c r="G93" s="194">
        <v>44771</v>
      </c>
      <c r="H93" s="193" t="s">
        <v>255</v>
      </c>
      <c r="I93" s="193" t="s">
        <v>314</v>
      </c>
      <c r="J93" s="195">
        <v>18020.810000000001</v>
      </c>
    </row>
    <row r="94" spans="2:10" x14ac:dyDescent="0.25">
      <c r="B94" s="194">
        <v>44756</v>
      </c>
      <c r="C94" s="193" t="s">
        <v>254</v>
      </c>
      <c r="D94" s="193" t="s">
        <v>309</v>
      </c>
      <c r="E94" s="195">
        <v>12150.4</v>
      </c>
      <c r="G94" s="194">
        <v>44756</v>
      </c>
      <c r="H94" s="193" t="s">
        <v>254</v>
      </c>
      <c r="I94" s="193" t="s">
        <v>309</v>
      </c>
      <c r="J94" s="195">
        <v>12150.4</v>
      </c>
    </row>
    <row r="95" spans="2:10" x14ac:dyDescent="0.25">
      <c r="B95" s="194">
        <v>44767</v>
      </c>
      <c r="C95" s="193" t="s">
        <v>254</v>
      </c>
      <c r="D95" s="193" t="s">
        <v>300</v>
      </c>
      <c r="E95" s="195">
        <v>35545.25</v>
      </c>
      <c r="G95" s="194">
        <v>44767</v>
      </c>
      <c r="H95" s="193" t="s">
        <v>254</v>
      </c>
      <c r="I95" s="193" t="s">
        <v>300</v>
      </c>
      <c r="J95" s="195">
        <v>35545.25</v>
      </c>
    </row>
    <row r="96" spans="2:10" x14ac:dyDescent="0.25">
      <c r="B96" s="194">
        <v>44757</v>
      </c>
      <c r="C96" s="193" t="s">
        <v>253</v>
      </c>
      <c r="D96" s="193" t="s">
        <v>299</v>
      </c>
      <c r="E96" s="195">
        <v>52252.04</v>
      </c>
      <c r="G96" s="194">
        <v>44757</v>
      </c>
      <c r="H96" s="193" t="s">
        <v>253</v>
      </c>
      <c r="I96" s="193" t="s">
        <v>299</v>
      </c>
      <c r="J96" s="195">
        <v>52252.04</v>
      </c>
    </row>
    <row r="97" spans="2:10" x14ac:dyDescent="0.25">
      <c r="B97" s="194">
        <v>44760</v>
      </c>
      <c r="C97" s="193" t="s">
        <v>255</v>
      </c>
      <c r="D97" s="193" t="s">
        <v>316</v>
      </c>
      <c r="E97" s="195">
        <v>19660.14</v>
      </c>
      <c r="G97" s="194">
        <v>44760</v>
      </c>
      <c r="H97" s="193" t="s">
        <v>255</v>
      </c>
      <c r="I97" s="193" t="s">
        <v>316</v>
      </c>
      <c r="J97" s="195">
        <v>19660.14</v>
      </c>
    </row>
    <row r="98" spans="2:10" x14ac:dyDescent="0.25">
      <c r="B98" s="194">
        <v>44747</v>
      </c>
      <c r="C98" s="193" t="s">
        <v>253</v>
      </c>
      <c r="D98" s="193" t="s">
        <v>306</v>
      </c>
      <c r="E98" s="195">
        <v>25518.5</v>
      </c>
      <c r="G98" s="194">
        <v>44747</v>
      </c>
      <c r="H98" s="193" t="s">
        <v>253</v>
      </c>
      <c r="I98" s="193" t="s">
        <v>306</v>
      </c>
      <c r="J98" s="195">
        <v>25518.5</v>
      </c>
    </row>
    <row r="99" spans="2:10" x14ac:dyDescent="0.25">
      <c r="B99" s="194">
        <v>44765</v>
      </c>
      <c r="C99" s="193" t="s">
        <v>255</v>
      </c>
      <c r="D99" s="193" t="s">
        <v>295</v>
      </c>
      <c r="E99" s="195">
        <v>21918.01</v>
      </c>
      <c r="G99" s="194">
        <v>44765</v>
      </c>
      <c r="H99" s="193" t="s">
        <v>255</v>
      </c>
      <c r="I99" s="193" t="s">
        <v>295</v>
      </c>
      <c r="J99" s="195">
        <v>21918.01</v>
      </c>
    </row>
    <row r="100" spans="2:10" x14ac:dyDescent="0.25">
      <c r="B100" s="194">
        <v>44757</v>
      </c>
      <c r="C100" s="193" t="s">
        <v>253</v>
      </c>
      <c r="D100" s="193" t="s">
        <v>310</v>
      </c>
      <c r="E100" s="195">
        <v>42817.63</v>
      </c>
      <c r="G100" s="194">
        <v>44757</v>
      </c>
      <c r="H100" s="193" t="s">
        <v>253</v>
      </c>
      <c r="I100" s="193" t="s">
        <v>310</v>
      </c>
      <c r="J100" s="195">
        <v>42817.63</v>
      </c>
    </row>
    <row r="101" spans="2:10" x14ac:dyDescent="0.25">
      <c r="B101" s="194">
        <v>44760</v>
      </c>
      <c r="C101" s="193" t="s">
        <v>30</v>
      </c>
      <c r="D101" s="193" t="s">
        <v>312</v>
      </c>
      <c r="E101" s="195">
        <v>71123.28</v>
      </c>
      <c r="G101" s="194">
        <v>44760</v>
      </c>
      <c r="H101" s="193" t="s">
        <v>30</v>
      </c>
      <c r="I101" s="193" t="s">
        <v>312</v>
      </c>
      <c r="J101" s="195">
        <v>71123.28</v>
      </c>
    </row>
    <row r="102" spans="2:10" x14ac:dyDescent="0.25">
      <c r="B102" s="194">
        <v>44751</v>
      </c>
      <c r="C102" s="193" t="s">
        <v>253</v>
      </c>
      <c r="D102" s="193" t="s">
        <v>295</v>
      </c>
      <c r="E102" s="195">
        <v>11671.9</v>
      </c>
      <c r="G102" s="194">
        <v>44751</v>
      </c>
      <c r="H102" s="193" t="s">
        <v>253</v>
      </c>
      <c r="I102" s="193" t="s">
        <v>295</v>
      </c>
      <c r="J102" s="195">
        <v>11671.9</v>
      </c>
    </row>
    <row r="103" spans="2:10" x14ac:dyDescent="0.25">
      <c r="B103" s="194">
        <v>44767</v>
      </c>
      <c r="C103" s="193" t="s">
        <v>511</v>
      </c>
      <c r="D103" s="193" t="s">
        <v>305</v>
      </c>
      <c r="E103" s="195">
        <v>49962.37</v>
      </c>
      <c r="G103" s="194">
        <v>44767</v>
      </c>
      <c r="H103" s="193" t="s">
        <v>511</v>
      </c>
      <c r="I103" s="193" t="s">
        <v>305</v>
      </c>
      <c r="J103" s="195">
        <v>49962.37</v>
      </c>
    </row>
    <row r="104" spans="2:10" x14ac:dyDescent="0.25">
      <c r="B104" s="194">
        <v>44750</v>
      </c>
      <c r="C104" s="193" t="s">
        <v>254</v>
      </c>
      <c r="D104" s="193" t="s">
        <v>297</v>
      </c>
      <c r="E104" s="195">
        <v>44583.8</v>
      </c>
      <c r="G104" s="194">
        <v>44750</v>
      </c>
      <c r="H104" s="193" t="s">
        <v>254</v>
      </c>
      <c r="I104" s="193" t="s">
        <v>297</v>
      </c>
      <c r="J104" s="195">
        <v>44583.8</v>
      </c>
    </row>
    <row r="105" spans="2:10" x14ac:dyDescent="0.25">
      <c r="B105" s="194">
        <v>44768</v>
      </c>
      <c r="C105" s="193" t="s">
        <v>511</v>
      </c>
      <c r="D105" s="193" t="s">
        <v>308</v>
      </c>
      <c r="E105" s="195">
        <v>31253.16</v>
      </c>
      <c r="G105" s="194">
        <v>44768</v>
      </c>
      <c r="H105" s="193" t="s">
        <v>511</v>
      </c>
      <c r="I105" s="193" t="s">
        <v>308</v>
      </c>
      <c r="J105" s="195">
        <v>31253.16</v>
      </c>
    </row>
    <row r="106" spans="2:10" x14ac:dyDescent="0.25">
      <c r="B106" s="194">
        <v>44749</v>
      </c>
      <c r="C106" s="193" t="s">
        <v>253</v>
      </c>
      <c r="D106" s="193" t="s">
        <v>313</v>
      </c>
      <c r="E106" s="195">
        <v>97008.74</v>
      </c>
      <c r="G106" s="194">
        <v>44749</v>
      </c>
      <c r="H106" s="193" t="s">
        <v>253</v>
      </c>
      <c r="I106" s="193" t="s">
        <v>313</v>
      </c>
      <c r="J106" s="195">
        <v>97008.74</v>
      </c>
    </row>
    <row r="107" spans="2:10" x14ac:dyDescent="0.25">
      <c r="B107" s="194">
        <v>44754</v>
      </c>
      <c r="C107" s="193" t="s">
        <v>255</v>
      </c>
      <c r="D107" s="193" t="s">
        <v>301</v>
      </c>
      <c r="E107" s="195">
        <v>25540.23</v>
      </c>
      <c r="G107" s="194">
        <v>44754</v>
      </c>
      <c r="H107" s="193" t="s">
        <v>255</v>
      </c>
      <c r="I107" s="193" t="s">
        <v>301</v>
      </c>
      <c r="J107" s="195">
        <v>25540.23</v>
      </c>
    </row>
    <row r="108" spans="2:10" x14ac:dyDescent="0.25">
      <c r="B108" s="194">
        <v>44758</v>
      </c>
      <c r="C108" s="193" t="s">
        <v>511</v>
      </c>
      <c r="D108" s="193" t="s">
        <v>315</v>
      </c>
      <c r="E108" s="195">
        <v>54182.63</v>
      </c>
      <c r="G108" s="194">
        <v>44758</v>
      </c>
      <c r="H108" s="193" t="s">
        <v>511</v>
      </c>
      <c r="I108" s="193" t="s">
        <v>315</v>
      </c>
      <c r="J108" s="195">
        <v>54182.63</v>
      </c>
    </row>
    <row r="109" spans="2:10" x14ac:dyDescent="0.25">
      <c r="B109" s="194">
        <v>44750</v>
      </c>
      <c r="C109" s="193" t="s">
        <v>30</v>
      </c>
      <c r="D109" s="193" t="s">
        <v>298</v>
      </c>
      <c r="E109" s="195">
        <v>45047.97</v>
      </c>
      <c r="G109" s="194">
        <v>44750</v>
      </c>
      <c r="H109" s="193" t="s">
        <v>30</v>
      </c>
      <c r="I109" s="193" t="s">
        <v>298</v>
      </c>
      <c r="J109" s="195">
        <v>45047.97</v>
      </c>
    </row>
  </sheetData>
  <pageMargins left="0.7" right="0.7" top="0.75" bottom="0.75" header="0.3" footer="0.3"/>
  <pageSetup orientation="portrait" horizontalDpi="200" verticalDpi="20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3B00B-B857-4CF2-853F-FB06BAAB1379}">
  <sheetPr>
    <tabColor rgb="FFFFFF00"/>
  </sheetPr>
  <dimension ref="B2:I20"/>
  <sheetViews>
    <sheetView zoomScale="145" zoomScaleNormal="145" workbookViewId="0"/>
  </sheetViews>
  <sheetFormatPr defaultRowHeight="15" x14ac:dyDescent="0.25"/>
  <cols>
    <col min="1" max="1" width="2.28515625" customWidth="1"/>
    <col min="2" max="2" width="33.28515625" customWidth="1"/>
    <col min="3" max="3" width="14" customWidth="1"/>
    <col min="6" max="6" width="12.140625" bestFit="1" customWidth="1"/>
    <col min="7" max="7" width="11.7109375" bestFit="1" customWidth="1"/>
    <col min="8" max="8" width="13.140625" bestFit="1" customWidth="1"/>
    <col min="9" max="9" width="15.42578125" customWidth="1"/>
  </cols>
  <sheetData>
    <row r="2" spans="2:9" x14ac:dyDescent="0.25">
      <c r="B2" s="24" t="s">
        <v>405</v>
      </c>
      <c r="C2" s="25"/>
      <c r="D2" s="25"/>
      <c r="E2" s="25"/>
      <c r="F2" s="25"/>
      <c r="G2" s="25"/>
      <c r="H2" s="25"/>
      <c r="I2" s="26"/>
    </row>
    <row r="3" spans="2:9" x14ac:dyDescent="0.25">
      <c r="B3" s="30" t="s">
        <v>354</v>
      </c>
      <c r="C3" s="31"/>
      <c r="D3" s="31"/>
      <c r="E3" s="31"/>
      <c r="F3" s="31"/>
      <c r="G3" s="31"/>
      <c r="H3" s="31"/>
      <c r="I3" s="32"/>
    </row>
    <row r="5" spans="2:9" x14ac:dyDescent="0.25">
      <c r="B5" s="106" t="s">
        <v>333</v>
      </c>
      <c r="C5" s="101">
        <v>850000</v>
      </c>
      <c r="E5" s="64" t="s">
        <v>334</v>
      </c>
      <c r="F5" s="64" t="s">
        <v>335</v>
      </c>
      <c r="G5" s="64" t="s">
        <v>336</v>
      </c>
      <c r="H5" s="64" t="s">
        <v>337</v>
      </c>
      <c r="I5" s="64" t="s">
        <v>338</v>
      </c>
    </row>
    <row r="6" spans="2:9" x14ac:dyDescent="0.25">
      <c r="B6" s="106" t="s">
        <v>339</v>
      </c>
      <c r="C6" s="14">
        <v>5</v>
      </c>
      <c r="E6" s="14">
        <v>0</v>
      </c>
      <c r="F6" s="102"/>
      <c r="G6" s="102">
        <f>C12</f>
        <v>75000</v>
      </c>
      <c r="H6" s="102">
        <f>-C5</f>
        <v>-850000</v>
      </c>
      <c r="I6" s="102">
        <f>SUM(F6:H6)</f>
        <v>-775000</v>
      </c>
    </row>
    <row r="7" spans="2:9" x14ac:dyDescent="0.25">
      <c r="B7" s="106" t="s">
        <v>340</v>
      </c>
      <c r="C7" s="14" t="s">
        <v>341</v>
      </c>
      <c r="E7" s="14">
        <v>1</v>
      </c>
      <c r="F7" s="102">
        <f>$C$15</f>
        <v>261000</v>
      </c>
      <c r="G7" s="102"/>
      <c r="H7" s="102"/>
      <c r="I7" s="102">
        <f t="shared" ref="I7:I10" si="0">SUM(F7:H7)</f>
        <v>261000</v>
      </c>
    </row>
    <row r="8" spans="2:9" x14ac:dyDescent="0.25">
      <c r="B8" s="106" t="s">
        <v>342</v>
      </c>
      <c r="C8" s="14">
        <v>0</v>
      </c>
      <c r="E8" s="14">
        <v>2</v>
      </c>
      <c r="F8" s="102">
        <f t="shared" ref="F8:F11" si="1">$C$15</f>
        <v>261000</v>
      </c>
      <c r="G8" s="102"/>
      <c r="H8" s="102"/>
      <c r="I8" s="102">
        <f t="shared" si="0"/>
        <v>261000</v>
      </c>
    </row>
    <row r="9" spans="2:9" x14ac:dyDescent="0.25">
      <c r="B9" s="106" t="s">
        <v>343</v>
      </c>
      <c r="C9" s="102">
        <f>(C5-C8)/C6</f>
        <v>170000</v>
      </c>
      <c r="E9" s="14">
        <v>3</v>
      </c>
      <c r="F9" s="102">
        <f t="shared" si="1"/>
        <v>261000</v>
      </c>
      <c r="G9" s="102"/>
      <c r="H9" s="102"/>
      <c r="I9" s="102">
        <f t="shared" si="0"/>
        <v>261000</v>
      </c>
    </row>
    <row r="10" spans="2:9" x14ac:dyDescent="0.25">
      <c r="B10" s="106" t="s">
        <v>344</v>
      </c>
      <c r="C10" s="101">
        <v>180000</v>
      </c>
      <c r="E10" s="14">
        <v>4</v>
      </c>
      <c r="F10" s="102">
        <f t="shared" si="1"/>
        <v>261000</v>
      </c>
      <c r="G10" s="102"/>
      <c r="H10" s="102"/>
      <c r="I10" s="102">
        <f t="shared" si="0"/>
        <v>261000</v>
      </c>
    </row>
    <row r="11" spans="2:9" ht="30" x14ac:dyDescent="0.25">
      <c r="B11" s="106" t="s">
        <v>345</v>
      </c>
      <c r="C11" s="101">
        <v>310000</v>
      </c>
      <c r="E11" s="14">
        <v>5</v>
      </c>
      <c r="F11" s="102">
        <f t="shared" si="1"/>
        <v>261000</v>
      </c>
      <c r="G11" s="102">
        <f>-G6</f>
        <v>-75000</v>
      </c>
      <c r="H11" s="102">
        <f>C10*(1-C13)</f>
        <v>117000</v>
      </c>
      <c r="I11" s="102">
        <f>SUM(F11:H11)</f>
        <v>303000</v>
      </c>
    </row>
    <row r="12" spans="2:9" ht="30" x14ac:dyDescent="0.25">
      <c r="B12" s="106" t="s">
        <v>346</v>
      </c>
      <c r="C12" s="101">
        <v>75000</v>
      </c>
    </row>
    <row r="13" spans="2:9" x14ac:dyDescent="0.25">
      <c r="B13" s="106" t="s">
        <v>211</v>
      </c>
      <c r="C13" s="14">
        <v>0.35</v>
      </c>
      <c r="H13" s="64" t="s">
        <v>347</v>
      </c>
      <c r="I13" s="117">
        <f>IRR(I6:I11)</f>
        <v>0.21284318846176542</v>
      </c>
    </row>
    <row r="14" spans="2:9" x14ac:dyDescent="0.25">
      <c r="B14" s="106" t="s">
        <v>348</v>
      </c>
      <c r="C14" s="14">
        <v>0.1</v>
      </c>
      <c r="H14" s="64" t="s">
        <v>349</v>
      </c>
      <c r="I14" s="102">
        <f>NPV(C14,I7:I11)+I6</f>
        <v>240474.04238408932</v>
      </c>
    </row>
    <row r="15" spans="2:9" x14ac:dyDescent="0.25">
      <c r="B15" s="106" t="s">
        <v>335</v>
      </c>
      <c r="C15" s="102">
        <f>C11*(1-C13)+C9*C13</f>
        <v>261000</v>
      </c>
    </row>
    <row r="16" spans="2:9" x14ac:dyDescent="0.25">
      <c r="B16" s="52"/>
    </row>
    <row r="17" spans="2:2" x14ac:dyDescent="0.25">
      <c r="B17" s="52" t="s">
        <v>350</v>
      </c>
    </row>
    <row r="18" spans="2:2" x14ac:dyDescent="0.25">
      <c r="B18" s="118" t="s">
        <v>351</v>
      </c>
    </row>
    <row r="19" spans="2:2" x14ac:dyDescent="0.25">
      <c r="B19" t="s">
        <v>353</v>
      </c>
    </row>
    <row r="20" spans="2:2" x14ac:dyDescent="0.25">
      <c r="B20" s="119" t="s">
        <v>352</v>
      </c>
    </row>
  </sheetData>
  <hyperlinks>
    <hyperlink ref="B18" r:id="rId1" xr:uid="{FB8E2EDF-AA87-4635-AF90-6551DF9D1A26}"/>
    <hyperlink ref="B20" r:id="rId2" xr:uid="{2FCDEDCA-E567-4980-B0DA-2BC2BDC27A5E}"/>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6436F-0EDB-4F73-B27D-608AFD2CC2EC}">
  <sheetPr>
    <tabColor rgb="FFFFFF00"/>
  </sheetPr>
  <dimension ref="B2:L10045"/>
  <sheetViews>
    <sheetView zoomScale="70" zoomScaleNormal="70" workbookViewId="0"/>
  </sheetViews>
  <sheetFormatPr defaultRowHeight="15" x14ac:dyDescent="0.25"/>
  <cols>
    <col min="1" max="1" width="3.7109375" customWidth="1"/>
    <col min="2" max="2" width="36.5703125" bestFit="1" customWidth="1"/>
    <col min="3" max="3" width="17.42578125" customWidth="1"/>
    <col min="4" max="4" width="16.42578125" customWidth="1"/>
    <col min="5" max="5" width="22.28515625" customWidth="1"/>
    <col min="6" max="6" width="13.85546875" customWidth="1"/>
    <col min="7" max="7" width="15.140625" customWidth="1"/>
    <col min="8" max="8" width="20.140625" customWidth="1"/>
    <col min="9" max="9" width="14.5703125" customWidth="1"/>
    <col min="10" max="10" width="14.7109375" customWidth="1"/>
    <col min="11" max="11" width="24.85546875" customWidth="1"/>
    <col min="13" max="13" width="12" bestFit="1" customWidth="1"/>
    <col min="14" max="14" width="19.5703125" customWidth="1"/>
  </cols>
  <sheetData>
    <row r="2" spans="2:12" x14ac:dyDescent="0.25">
      <c r="B2" s="120" t="str">
        <f>C14&amp;" is a compressor manufacturer company. The company wants to: "&amp;C16&amp;"."</f>
        <v>Bay Air Services is a compressor manufacturer company. The company wants to: Investigate through simulation to learn about probability of loss for the new product.</v>
      </c>
      <c r="C2" s="121"/>
      <c r="D2" s="121"/>
      <c r="E2" s="121"/>
      <c r="F2" s="121"/>
      <c r="G2" s="121"/>
      <c r="H2" s="121"/>
      <c r="I2" s="121"/>
      <c r="J2" s="121"/>
      <c r="K2" s="121"/>
      <c r="L2" s="122"/>
    </row>
    <row r="3" spans="2:12" x14ac:dyDescent="0.25">
      <c r="B3" s="123" t="str">
        <f>"There are Set or Static Variables and Uncertain of Random Variables for the simulation."</f>
        <v>There are Set or Static Variables and Uncertain of Random Variables for the simulation.</v>
      </c>
      <c r="C3" s="124"/>
      <c r="D3" s="124"/>
      <c r="E3" s="124"/>
      <c r="F3" s="124"/>
      <c r="G3" s="124"/>
      <c r="H3" s="124"/>
      <c r="I3" s="124"/>
      <c r="J3" s="124"/>
      <c r="K3" s="124"/>
      <c r="L3" s="125"/>
    </row>
    <row r="4" spans="2:12" x14ac:dyDescent="0.25">
      <c r="B4" s="123" t="str">
        <f>"The Set Variables are: "&amp;B18&amp;" = "&amp;DOLLAR(D18,0)&amp;" and "&amp;B19&amp;" = "&amp;DOLLAR(D19,0)&amp;"."</f>
        <v>The Set Variables are: Selling Price per Unit = $199 and Total Administrative &amp; Advertising Cost = $850,000.</v>
      </c>
      <c r="C4" s="124"/>
      <c r="D4" s="124"/>
      <c r="E4" s="124"/>
      <c r="F4" s="124"/>
      <c r="G4" s="124"/>
      <c r="H4" s="124"/>
      <c r="I4" s="124"/>
      <c r="J4" s="124"/>
      <c r="K4" s="124"/>
      <c r="L4" s="125"/>
    </row>
    <row r="5" spans="2:12" x14ac:dyDescent="0.25">
      <c r="B5" s="123" t="str">
        <f>"The Uncertain variables are: "&amp;B22&amp;", "&amp;B23&amp;" and "&amp;B24&amp;"."</f>
        <v>The Uncertain variables are: Direct Labor Cost Per Unit, Material Cost Per Unit and Demand.</v>
      </c>
      <c r="C5" s="124"/>
      <c r="D5" s="124"/>
      <c r="E5" s="124"/>
      <c r="F5" s="124"/>
      <c r="G5" s="124"/>
      <c r="H5" s="124"/>
      <c r="I5" s="124"/>
      <c r="J5" s="124"/>
      <c r="K5" s="124"/>
      <c r="L5" s="125"/>
    </row>
    <row r="6" spans="2:12" x14ac:dyDescent="0.25">
      <c r="B6" s="123" t="str">
        <f>"Based on historical data and current wage contracts managers believe that  "&amp;B22&amp;" will have a "&amp;H21&amp;", "&amp;I21&amp;" and "&amp;J21&amp;" case scenario as listed below."</f>
        <v>Based on historical data and current wage contracts managers believe that  Direct Labor Cost Per Unit will have a Best, Base and Worst case scenario as listed below.</v>
      </c>
      <c r="C6" s="124"/>
      <c r="D6" s="124"/>
      <c r="E6" s="124"/>
      <c r="F6" s="124"/>
      <c r="G6" s="124"/>
      <c r="H6" s="124"/>
      <c r="I6" s="124"/>
      <c r="J6" s="124"/>
      <c r="K6" s="124"/>
      <c r="L6" s="125"/>
    </row>
    <row r="7" spans="2:12" x14ac:dyDescent="0.25">
      <c r="B7" s="123" t="str">
        <f>"They also believe that the discrete probability distribution for the "&amp;B22&amp;" variable reflects that probability of wage costs."</f>
        <v>They also believe that the discrete probability distribution for the Direct Labor Cost Per Unit variable reflects that probability of wage costs.</v>
      </c>
      <c r="C7" s="124"/>
      <c r="D7" s="124"/>
      <c r="E7" s="124"/>
      <c r="F7" s="124"/>
      <c r="G7" s="124"/>
      <c r="H7" s="124"/>
      <c r="I7" s="124"/>
      <c r="J7" s="124"/>
      <c r="K7" s="124"/>
      <c r="L7" s="125"/>
    </row>
    <row r="8" spans="2:12" x14ac:dyDescent="0.25">
      <c r="B8" s="123" t="str">
        <f>"Based on historical data and current prices for materials managers believe that  "&amp;B23&amp;" will have a "&amp;$H$21&amp;", "&amp;$I$21&amp;" and "&amp;$J$21&amp;" case scenario as listed below."</f>
        <v>Based on historical data and current prices for materials managers believe that  Material Cost Per Unit will have a Best, Base and Worst case scenario as listed below.</v>
      </c>
      <c r="C8" s="124"/>
      <c r="D8" s="124"/>
      <c r="E8" s="124"/>
      <c r="F8" s="124"/>
      <c r="G8" s="124"/>
      <c r="H8" s="124"/>
      <c r="I8" s="124"/>
      <c r="J8" s="124"/>
      <c r="K8" s="124"/>
      <c r="L8" s="125"/>
    </row>
    <row r="9" spans="2:12" x14ac:dyDescent="0.25">
      <c r="B9" s="123" t="str">
        <f>"Based on historical data and current projections for demand managers believe that  "&amp;B24&amp;" will have a "&amp;$H$21&amp;", "&amp;$I$21&amp;" and "&amp;$J$21&amp;" case scenario as listed below."</f>
        <v>Based on historical data and current projections for demand managers believe that  Demand will have a Best, Base and Worst case scenario as listed below.</v>
      </c>
      <c r="C9" s="124"/>
      <c r="D9" s="124"/>
      <c r="E9" s="124"/>
      <c r="F9" s="124"/>
      <c r="G9" s="124"/>
      <c r="H9" s="124"/>
      <c r="I9" s="124"/>
      <c r="J9" s="124"/>
      <c r="K9" s="124"/>
      <c r="L9" s="125"/>
    </row>
    <row r="10" spans="2:12" x14ac:dyDescent="0.25">
      <c r="B10" s="123" t="s">
        <v>355</v>
      </c>
      <c r="C10" s="124"/>
      <c r="D10" s="124"/>
      <c r="E10" s="124"/>
      <c r="F10" s="124"/>
      <c r="G10" s="124"/>
      <c r="H10" s="124"/>
      <c r="I10" s="124"/>
      <c r="J10" s="124"/>
      <c r="K10" s="124"/>
      <c r="L10" s="125"/>
    </row>
    <row r="11" spans="2:12" x14ac:dyDescent="0.25">
      <c r="B11" s="126" t="str">
        <f>"Create the "&amp;$H$21&amp;", "&amp;$I$21&amp;" and "&amp;$J$21&amp;" case scenarios"</f>
        <v>Create the Best, Base and Worst case scenarios</v>
      </c>
      <c r="C11" s="127"/>
      <c r="D11" s="127"/>
      <c r="E11" s="127"/>
      <c r="F11" s="127"/>
      <c r="G11" s="127"/>
      <c r="H11" s="127"/>
      <c r="I11" s="127"/>
      <c r="J11" s="127"/>
      <c r="K11" s="127"/>
      <c r="L11" s="128"/>
    </row>
    <row r="13" spans="2:12" x14ac:dyDescent="0.25">
      <c r="B13" s="129" t="s">
        <v>356</v>
      </c>
      <c r="C13" s="130"/>
      <c r="D13" s="130"/>
      <c r="E13" s="130"/>
      <c r="F13" s="130"/>
      <c r="G13" s="130"/>
      <c r="H13" s="130"/>
      <c r="I13" s="130"/>
      <c r="J13" s="130"/>
      <c r="K13" s="130"/>
      <c r="L13" s="131"/>
    </row>
    <row r="14" spans="2:12" x14ac:dyDescent="0.25">
      <c r="B14" t="s">
        <v>357</v>
      </c>
      <c r="C14" t="s">
        <v>358</v>
      </c>
    </row>
    <row r="15" spans="2:12" x14ac:dyDescent="0.25">
      <c r="B15" t="s">
        <v>359</v>
      </c>
      <c r="C15" t="s">
        <v>360</v>
      </c>
      <c r="H15" t="s">
        <v>406</v>
      </c>
    </row>
    <row r="16" spans="2:12" x14ac:dyDescent="0.25">
      <c r="B16" t="s">
        <v>361</v>
      </c>
      <c r="C16" t="s">
        <v>362</v>
      </c>
      <c r="H16" s="119" t="s">
        <v>407</v>
      </c>
    </row>
    <row r="17" spans="2:10" x14ac:dyDescent="0.25">
      <c r="B17" s="36" t="s">
        <v>363</v>
      </c>
      <c r="C17" s="36" t="s">
        <v>364</v>
      </c>
      <c r="D17" s="36" t="s">
        <v>365</v>
      </c>
      <c r="H17" t="s">
        <v>408</v>
      </c>
    </row>
    <row r="18" spans="2:10" x14ac:dyDescent="0.25">
      <c r="B18" s="14" t="s">
        <v>366</v>
      </c>
      <c r="C18" s="14" t="s">
        <v>367</v>
      </c>
      <c r="D18" s="132">
        <v>199</v>
      </c>
      <c r="H18" s="119" t="s">
        <v>409</v>
      </c>
    </row>
    <row r="19" spans="2:10" x14ac:dyDescent="0.25">
      <c r="B19" s="14" t="s">
        <v>368</v>
      </c>
      <c r="C19" s="14" t="s">
        <v>369</v>
      </c>
      <c r="D19" s="132">
        <v>850000</v>
      </c>
    </row>
    <row r="21" spans="2:10" ht="30" x14ac:dyDescent="0.25">
      <c r="B21" s="36" t="s">
        <v>370</v>
      </c>
      <c r="C21" s="36" t="s">
        <v>364</v>
      </c>
      <c r="D21" s="133" t="s">
        <v>371</v>
      </c>
      <c r="E21" s="133" t="s">
        <v>372</v>
      </c>
      <c r="F21" s="133" t="s">
        <v>373</v>
      </c>
      <c r="G21" s="133" t="s">
        <v>374</v>
      </c>
      <c r="H21" s="36" t="s">
        <v>375</v>
      </c>
      <c r="I21" s="36" t="s">
        <v>376</v>
      </c>
      <c r="J21" s="36" t="s">
        <v>377</v>
      </c>
    </row>
    <row r="22" spans="2:10" ht="30" x14ac:dyDescent="0.25">
      <c r="B22" s="14" t="s">
        <v>378</v>
      </c>
      <c r="C22" s="14" t="s">
        <v>379</v>
      </c>
      <c r="D22" s="48" t="s">
        <v>380</v>
      </c>
      <c r="E22" s="48" t="s">
        <v>381</v>
      </c>
      <c r="F22" s="48"/>
      <c r="G22" s="48"/>
      <c r="H22" s="132">
        <v>39</v>
      </c>
      <c r="I22" s="132">
        <v>42</v>
      </c>
      <c r="J22" s="132">
        <v>45</v>
      </c>
    </row>
    <row r="23" spans="2:10" x14ac:dyDescent="0.25">
      <c r="B23" s="14" t="s">
        <v>382</v>
      </c>
      <c r="C23" s="14" t="s">
        <v>383</v>
      </c>
      <c r="D23" s="48" t="s">
        <v>384</v>
      </c>
      <c r="E23" s="48" t="s">
        <v>385</v>
      </c>
      <c r="F23" s="48"/>
      <c r="G23" s="48"/>
      <c r="H23" s="132">
        <v>75</v>
      </c>
      <c r="I23" s="132">
        <v>90</v>
      </c>
      <c r="J23" s="132">
        <v>105</v>
      </c>
    </row>
    <row r="24" spans="2:10" x14ac:dyDescent="0.25">
      <c r="B24" s="14" t="s">
        <v>386</v>
      </c>
      <c r="C24" s="14" t="s">
        <v>387</v>
      </c>
      <c r="D24" s="48" t="s">
        <v>384</v>
      </c>
      <c r="E24" s="48" t="s">
        <v>388</v>
      </c>
      <c r="F24" s="134">
        <v>17500</v>
      </c>
      <c r="G24" s="134">
        <v>5000</v>
      </c>
      <c r="H24" s="135">
        <f>F24+G24*3</f>
        <v>32500</v>
      </c>
      <c r="I24" s="135">
        <f>F24</f>
        <v>17500</v>
      </c>
      <c r="J24" s="135">
        <v>0</v>
      </c>
    </row>
    <row r="25" spans="2:10" x14ac:dyDescent="0.25">
      <c r="B25" s="14" t="s">
        <v>389</v>
      </c>
    </row>
    <row r="26" spans="2:10" x14ac:dyDescent="0.25">
      <c r="B26" s="14" t="str">
        <f>"Profit = "&amp;C24&amp;"*("&amp;C18&amp;"-"&amp;C22&amp;"-"&amp;C23&amp;")-"&amp;C19</f>
        <v>Profit = D*(P-DLC-MC)-TAC</v>
      </c>
    </row>
    <row r="28" spans="2:10" ht="30" x14ac:dyDescent="0.25">
      <c r="B28" s="200" t="s">
        <v>390</v>
      </c>
      <c r="C28" s="200" t="s">
        <v>378</v>
      </c>
      <c r="D28" s="200" t="s">
        <v>391</v>
      </c>
    </row>
    <row r="29" spans="2:10" x14ac:dyDescent="0.25">
      <c r="B29" s="14">
        <v>0</v>
      </c>
      <c r="C29" s="136">
        <v>39</v>
      </c>
      <c r="D29" s="137">
        <v>0.1</v>
      </c>
    </row>
    <row r="30" spans="2:10" x14ac:dyDescent="0.25">
      <c r="B30" s="15">
        <f>SUM($D$29:D29)</f>
        <v>0.1</v>
      </c>
      <c r="C30" s="136">
        <v>40</v>
      </c>
      <c r="D30" s="137">
        <v>0.15</v>
      </c>
    </row>
    <row r="31" spans="2:10" x14ac:dyDescent="0.25">
      <c r="B31" s="15">
        <f>SUM($D$29:D30)</f>
        <v>0.25</v>
      </c>
      <c r="C31" s="136">
        <v>41</v>
      </c>
      <c r="D31" s="137">
        <v>0.2</v>
      </c>
    </row>
    <row r="32" spans="2:10" x14ac:dyDescent="0.25">
      <c r="B32" s="15">
        <f>SUM($D$29:D31)</f>
        <v>0.45</v>
      </c>
      <c r="C32" s="136">
        <v>42</v>
      </c>
      <c r="D32" s="137">
        <v>0.25</v>
      </c>
    </row>
    <row r="33" spans="2:12" x14ac:dyDescent="0.25">
      <c r="B33" s="15">
        <f>SUM($D$29:D32)</f>
        <v>0.7</v>
      </c>
      <c r="C33" s="136">
        <v>43</v>
      </c>
      <c r="D33" s="137">
        <v>0.15</v>
      </c>
    </row>
    <row r="34" spans="2:12" x14ac:dyDescent="0.25">
      <c r="B34" s="15">
        <f>SUM($D$29:D33)</f>
        <v>0.85</v>
      </c>
      <c r="C34" s="136">
        <v>44</v>
      </c>
      <c r="D34" s="137">
        <v>0.1</v>
      </c>
    </row>
    <row r="35" spans="2:12" x14ac:dyDescent="0.25">
      <c r="B35" s="15">
        <f>SUM($D$29:D34)</f>
        <v>0.95</v>
      </c>
      <c r="C35" s="136">
        <v>45</v>
      </c>
      <c r="D35" s="137">
        <f>1-SUM(D29:D34)</f>
        <v>5.0000000000000044E-2</v>
      </c>
    </row>
    <row r="37" spans="2:12" x14ac:dyDescent="0.25">
      <c r="B37" s="138" t="s">
        <v>392</v>
      </c>
      <c r="C37" s="139"/>
      <c r="D37" s="139"/>
      <c r="E37" s="139"/>
      <c r="F37" s="139"/>
      <c r="G37" s="139"/>
      <c r="H37" s="139"/>
      <c r="I37" s="139"/>
      <c r="J37" s="139"/>
      <c r="K37" s="139"/>
      <c r="L37" s="140"/>
    </row>
    <row r="39" spans="2:12" x14ac:dyDescent="0.25">
      <c r="C39" s="196" t="s">
        <v>393</v>
      </c>
      <c r="D39" s="196" t="s">
        <v>393</v>
      </c>
      <c r="E39" s="196" t="s">
        <v>393</v>
      </c>
    </row>
    <row r="40" spans="2:12" x14ac:dyDescent="0.25">
      <c r="B40" s="14" t="s">
        <v>375</v>
      </c>
      <c r="C40" s="199">
        <f>H24*(D18-H22-H23)-D19</f>
        <v>1912500</v>
      </c>
      <c r="D40" s="199">
        <f>INDEX($H$22:$J$24,3,MATCH(B40,$H$21:$J$21,0))*($D$18-INDEX($H$22:$J$24,1,MATCH(B40,$H$21:$J$21,0))-INDEX($H$22:$J$24,2,MATCH(B40,$H$21:$J$21,0)))-$D$19</f>
        <v>1912500</v>
      </c>
      <c r="E40" s="199">
        <f t="array" ref="E40:E42">TRANSPOSE(H24:J24)*(D18-TRANSPOSE(H23:J23)-TRANSPOSE(H22:J22))-D19</f>
        <v>1912500</v>
      </c>
    </row>
    <row r="41" spans="2:12" x14ac:dyDescent="0.25">
      <c r="B41" s="14" t="s">
        <v>376</v>
      </c>
      <c r="C41" s="199">
        <f>I24*(D18-I23-I22)-D19</f>
        <v>322500</v>
      </c>
      <c r="D41" s="199">
        <f>INDEX($H$22:$J$24,3,MATCH(B41,$H$21:$J$21,0))*($D$18-INDEX($H$22:$J$24,1,MATCH(B41,$H$21:$J$21,0))-INDEX($H$22:$J$24,2,MATCH(B41,$H$21:$J$21,0)))-$D$19</f>
        <v>322500</v>
      </c>
      <c r="E41" s="199">
        <v>322500</v>
      </c>
    </row>
    <row r="42" spans="2:12" x14ac:dyDescent="0.25">
      <c r="B42" s="14" t="s">
        <v>377</v>
      </c>
      <c r="C42" s="199">
        <f>J24*(D18-J23-J22)-D19</f>
        <v>-850000</v>
      </c>
      <c r="D42" s="199">
        <f>INDEX($H$22:$J$24,3,MATCH(B42,$H$21:$J$21,0))*($D$18-INDEX($H$22:$J$24,1,MATCH(B42,$H$21:$J$21,0))-INDEX($H$22:$J$24,2,MATCH(B42,$H$21:$J$21,0)))-$D$19</f>
        <v>-850000</v>
      </c>
      <c r="E42" s="199">
        <v>-850000</v>
      </c>
    </row>
    <row r="44" spans="2:12" ht="30" x14ac:dyDescent="0.25">
      <c r="B44" s="14"/>
      <c r="C44" s="196" t="str">
        <f t="array" ref="C44:E44">TRANSPOSE(B22:B24)</f>
        <v>Direct Labor Cost Per Unit</v>
      </c>
      <c r="D44" s="196" t="str">
        <v>Material Cost Per Unit</v>
      </c>
      <c r="E44" s="196" t="str">
        <v>Demand</v>
      </c>
      <c r="F44" s="196" t="s">
        <v>393</v>
      </c>
      <c r="H44" s="196" t="s">
        <v>394</v>
      </c>
    </row>
    <row r="45" spans="2:12" x14ac:dyDescent="0.25">
      <c r="B45" s="196" t="s">
        <v>395</v>
      </c>
      <c r="C45" s="15">
        <f ca="1">LOOKUP(RAND(),B29:C35)</f>
        <v>44</v>
      </c>
      <c r="D45" s="102">
        <f ca="1">RANDBETWEEN(H23*100,J23*100)/100</f>
        <v>95.62</v>
      </c>
      <c r="E45" s="15">
        <f ca="1">MAX(0,ROUND(_xlfn.NORM.INV(RAND(),F24,G24),0))</f>
        <v>15315</v>
      </c>
      <c r="F45" s="102">
        <f ca="1">E45*(D18-C45-D45)-D19</f>
        <v>59404.699999999953</v>
      </c>
      <c r="H45" s="14"/>
    </row>
    <row r="46" spans="2:12" x14ac:dyDescent="0.25">
      <c r="B46" s="14">
        <v>1</v>
      </c>
      <c r="C46" s="198">
        <f t="dataTable" ref="C46:F10045" dt2D="0" dtr="0" r1="H45" ca="1"/>
        <v>42</v>
      </c>
      <c r="D46" s="198">
        <v>97.4</v>
      </c>
      <c r="E46" s="198">
        <v>17698</v>
      </c>
      <c r="F46" s="198">
        <v>204800.79999999981</v>
      </c>
    </row>
    <row r="47" spans="2:12" x14ac:dyDescent="0.25">
      <c r="B47" s="14">
        <v>2</v>
      </c>
      <c r="C47" s="198">
        <v>41</v>
      </c>
      <c r="D47" s="198">
        <v>92.53</v>
      </c>
      <c r="E47" s="198">
        <v>10819</v>
      </c>
      <c r="F47" s="198">
        <v>-141680.07000000007</v>
      </c>
      <c r="H47" s="141" t="s">
        <v>396</v>
      </c>
      <c r="I47" s="142"/>
      <c r="J47" s="142"/>
      <c r="K47" s="142"/>
      <c r="L47" s="143"/>
    </row>
    <row r="48" spans="2:12" x14ac:dyDescent="0.25">
      <c r="B48" s="14">
        <v>3</v>
      </c>
      <c r="C48" s="17">
        <v>42</v>
      </c>
      <c r="D48" s="17">
        <v>102.36</v>
      </c>
      <c r="E48" s="17">
        <v>16173</v>
      </c>
      <c r="F48" s="17">
        <v>33692.719999999972</v>
      </c>
      <c r="H48" s="196" t="s">
        <v>373</v>
      </c>
      <c r="I48" s="197">
        <f>AVERAGE(F46:F10045)</f>
        <v>331473.119664</v>
      </c>
    </row>
    <row r="49" spans="2:11" x14ac:dyDescent="0.25">
      <c r="B49" s="14">
        <v>4</v>
      </c>
      <c r="C49" s="17">
        <v>43</v>
      </c>
      <c r="D49" s="17">
        <v>91.87</v>
      </c>
      <c r="E49" s="17">
        <v>13763</v>
      </c>
      <c r="F49" s="17">
        <v>32621.189999999944</v>
      </c>
      <c r="H49" s="196" t="s">
        <v>397</v>
      </c>
      <c r="I49" s="1">
        <f>COUNT(F46:F10045)</f>
        <v>10000</v>
      </c>
    </row>
    <row r="50" spans="2:11" x14ac:dyDescent="0.25">
      <c r="B50" s="14">
        <v>5</v>
      </c>
      <c r="C50" s="17">
        <v>42</v>
      </c>
      <c r="D50" s="17">
        <v>82.19</v>
      </c>
      <c r="E50" s="17">
        <v>13776</v>
      </c>
      <c r="F50" s="17">
        <v>180582.56000000006</v>
      </c>
      <c r="H50" s="196" t="s">
        <v>398</v>
      </c>
      <c r="I50" s="197">
        <f>MAX(F46:F10045)</f>
        <v>2053322.1800000002</v>
      </c>
    </row>
    <row r="51" spans="2:11" x14ac:dyDescent="0.25">
      <c r="B51" s="14">
        <v>6</v>
      </c>
      <c r="C51" s="17">
        <v>42</v>
      </c>
      <c r="D51" s="17">
        <v>92.13</v>
      </c>
      <c r="E51" s="17">
        <v>8320</v>
      </c>
      <c r="F51" s="17">
        <v>-310281.59999999998</v>
      </c>
      <c r="H51" s="196" t="s">
        <v>399</v>
      </c>
      <c r="I51" s="197">
        <f>MIN(F46:F10045)</f>
        <v>-850000</v>
      </c>
    </row>
    <row r="52" spans="2:11" x14ac:dyDescent="0.25">
      <c r="B52" s="14">
        <v>7</v>
      </c>
      <c r="C52" s="17">
        <v>42</v>
      </c>
      <c r="D52" s="17">
        <v>87.04</v>
      </c>
      <c r="E52" s="17">
        <v>20230</v>
      </c>
      <c r="F52" s="17">
        <v>565290.79999999981</v>
      </c>
      <c r="H52" s="196" t="s">
        <v>374</v>
      </c>
      <c r="I52" s="197">
        <f>_xlfn.STDEV.S(F46:F10045)</f>
        <v>376445.28241865023</v>
      </c>
    </row>
    <row r="53" spans="2:11" x14ac:dyDescent="0.25">
      <c r="B53" s="14">
        <v>8</v>
      </c>
      <c r="C53" s="17">
        <v>43</v>
      </c>
      <c r="D53" s="17">
        <v>77.23</v>
      </c>
      <c r="E53" s="17">
        <v>14784</v>
      </c>
      <c r="F53" s="17">
        <v>314535.67999999993</v>
      </c>
      <c r="H53" s="196" t="s">
        <v>400</v>
      </c>
      <c r="I53" s="1">
        <f>COUNTIFS(F46:F10045,"&lt;0")/I49</f>
        <v>0.1852</v>
      </c>
    </row>
    <row r="54" spans="2:11" x14ac:dyDescent="0.25">
      <c r="B54" s="14">
        <v>9</v>
      </c>
      <c r="C54" s="17">
        <v>39</v>
      </c>
      <c r="D54" s="17">
        <v>102.86</v>
      </c>
      <c r="E54" s="17">
        <v>15180</v>
      </c>
      <c r="F54" s="17">
        <v>17385.199999999953</v>
      </c>
    </row>
    <row r="55" spans="2:11" ht="60" x14ac:dyDescent="0.25">
      <c r="B55" s="14">
        <v>10</v>
      </c>
      <c r="C55" s="17">
        <v>42</v>
      </c>
      <c r="D55" s="17">
        <v>90.21</v>
      </c>
      <c r="E55" s="17">
        <v>10214</v>
      </c>
      <c r="F55" s="17">
        <v>-167806.93999999994</v>
      </c>
      <c r="H55" s="196" t="s">
        <v>401</v>
      </c>
      <c r="I55" s="196" t="s">
        <v>402</v>
      </c>
      <c r="J55" s="196" t="s">
        <v>403</v>
      </c>
      <c r="K55" s="196" t="s">
        <v>404</v>
      </c>
    </row>
    <row r="56" spans="2:11" x14ac:dyDescent="0.25">
      <c r="B56" s="14">
        <v>11</v>
      </c>
      <c r="C56" s="17">
        <v>41</v>
      </c>
      <c r="D56" s="17">
        <v>95.39</v>
      </c>
      <c r="E56" s="17">
        <v>11023</v>
      </c>
      <c r="F56" s="17">
        <v>-159849.96999999997</v>
      </c>
      <c r="H56" s="14">
        <v>-1000000</v>
      </c>
      <c r="I56" s="1">
        <f t="array" ref="I56:I69">FREQUENCY(F46:F10045,H56:H68)</f>
        <v>0</v>
      </c>
      <c r="J56" s="1">
        <f t="shared" ref="J56:J69" si="0">I56/$I$70</f>
        <v>0</v>
      </c>
      <c r="K56" s="14" t="str">
        <f>"                     X &lt;= "&amp;H56</f>
        <v xml:space="preserve">                     X &lt;= -1000000</v>
      </c>
    </row>
    <row r="57" spans="2:11" x14ac:dyDescent="0.25">
      <c r="B57" s="14">
        <v>12</v>
      </c>
      <c r="C57" s="17">
        <v>44</v>
      </c>
      <c r="D57" s="17">
        <v>96.72</v>
      </c>
      <c r="E57" s="17">
        <v>21899</v>
      </c>
      <c r="F57" s="17">
        <v>426273.72</v>
      </c>
      <c r="H57" s="14">
        <v>-750000</v>
      </c>
      <c r="I57" s="1">
        <v>6</v>
      </c>
      <c r="J57" s="1">
        <f t="shared" si="0"/>
        <v>5.9999999999999995E-4</v>
      </c>
      <c r="K57" s="14" t="str">
        <f>H56&amp;" &lt; X &lt;= "&amp;H57</f>
        <v>-1000000 &lt; X &lt;= -750000</v>
      </c>
    </row>
    <row r="58" spans="2:11" x14ac:dyDescent="0.25">
      <c r="B58" s="14">
        <v>13</v>
      </c>
      <c r="C58" s="17">
        <v>42</v>
      </c>
      <c r="D58" s="17">
        <v>80.36</v>
      </c>
      <c r="E58" s="17">
        <v>19370</v>
      </c>
      <c r="F58" s="17">
        <v>634516.80000000005</v>
      </c>
      <c r="H58" s="14">
        <v>-500000</v>
      </c>
      <c r="I58" s="1">
        <v>89</v>
      </c>
      <c r="J58" s="1">
        <f t="shared" si="0"/>
        <v>8.8999999999999999E-3</v>
      </c>
      <c r="K58" s="14" t="str">
        <f>H57&amp;" &lt; X &lt;= "&amp;H58</f>
        <v>-750000 &lt; X &lt;= -500000</v>
      </c>
    </row>
    <row r="59" spans="2:11" x14ac:dyDescent="0.25">
      <c r="B59" s="14">
        <v>14</v>
      </c>
      <c r="C59" s="17">
        <v>41</v>
      </c>
      <c r="D59" s="17">
        <v>88.86</v>
      </c>
      <c r="E59" s="17">
        <v>23830</v>
      </c>
      <c r="F59" s="17">
        <v>797606.2</v>
      </c>
      <c r="H59" s="14">
        <v>-250000</v>
      </c>
      <c r="I59" s="1">
        <v>434</v>
      </c>
      <c r="J59" s="1">
        <f t="shared" si="0"/>
        <v>4.3400000000000001E-2</v>
      </c>
      <c r="K59" s="14" t="str">
        <f>H58&amp;" &lt; X &lt;= "&amp;H59</f>
        <v>-500000 &lt; X &lt;= -250000</v>
      </c>
    </row>
    <row r="60" spans="2:11" x14ac:dyDescent="0.25">
      <c r="B60" s="14">
        <v>15</v>
      </c>
      <c r="C60" s="17">
        <v>39</v>
      </c>
      <c r="D60" s="17">
        <v>88.88</v>
      </c>
      <c r="E60" s="17">
        <v>19939</v>
      </c>
      <c r="F60" s="17">
        <v>568061.68000000017</v>
      </c>
      <c r="H60" s="14">
        <v>0</v>
      </c>
      <c r="I60" s="1">
        <v>1323</v>
      </c>
      <c r="J60" s="1">
        <f t="shared" si="0"/>
        <v>0.1323</v>
      </c>
      <c r="K60" s="14" t="str">
        <f>H59&amp;" &lt; X &lt;= "&amp;H60</f>
        <v>-250000 &lt; X &lt;= 0</v>
      </c>
    </row>
    <row r="61" spans="2:11" x14ac:dyDescent="0.25">
      <c r="B61" s="14">
        <v>16</v>
      </c>
      <c r="C61" s="17">
        <v>44</v>
      </c>
      <c r="D61" s="17">
        <v>78.599999999999994</v>
      </c>
      <c r="E61" s="17">
        <v>25993</v>
      </c>
      <c r="F61" s="17">
        <v>1135865.2000000002</v>
      </c>
      <c r="H61" s="14">
        <v>250000</v>
      </c>
      <c r="I61" s="1">
        <v>2467</v>
      </c>
      <c r="J61" s="1">
        <f t="shared" si="0"/>
        <v>0.2467</v>
      </c>
      <c r="K61" s="14" t="str">
        <f>"       "&amp;H60&amp;"       &lt; X &lt;= "&amp;H61</f>
        <v xml:space="preserve">       0       &lt; X &lt;= 250000</v>
      </c>
    </row>
    <row r="62" spans="2:11" x14ac:dyDescent="0.25">
      <c r="B62" s="14">
        <v>17</v>
      </c>
      <c r="C62" s="17">
        <v>42</v>
      </c>
      <c r="D62" s="17">
        <v>98.65</v>
      </c>
      <c r="E62" s="17">
        <v>11318</v>
      </c>
      <c r="F62" s="17">
        <v>-189594.70000000007</v>
      </c>
      <c r="H62" s="14">
        <v>500000</v>
      </c>
      <c r="I62" s="1">
        <v>2574</v>
      </c>
      <c r="J62" s="1">
        <f t="shared" si="0"/>
        <v>0.25740000000000002</v>
      </c>
      <c r="K62" s="14" t="str">
        <f t="shared" ref="K62:K68" si="1">H61&amp;" &lt; X &lt;= "&amp;H62</f>
        <v>250000 &lt; X &lt;= 500000</v>
      </c>
    </row>
    <row r="63" spans="2:11" x14ac:dyDescent="0.25">
      <c r="B63" s="14">
        <v>18</v>
      </c>
      <c r="C63" s="17">
        <v>40</v>
      </c>
      <c r="D63" s="17">
        <v>98.98</v>
      </c>
      <c r="E63" s="17">
        <v>26142</v>
      </c>
      <c r="F63" s="17">
        <v>719042.83999999985</v>
      </c>
      <c r="H63" s="14">
        <v>750000</v>
      </c>
      <c r="I63" s="1">
        <v>1776</v>
      </c>
      <c r="J63" s="1">
        <f t="shared" si="0"/>
        <v>0.17760000000000001</v>
      </c>
      <c r="K63" s="14" t="str">
        <f t="shared" si="1"/>
        <v>500000 &lt; X &lt;= 750000</v>
      </c>
    </row>
    <row r="64" spans="2:11" x14ac:dyDescent="0.25">
      <c r="B64" s="14">
        <v>19</v>
      </c>
      <c r="C64" s="17">
        <v>41</v>
      </c>
      <c r="D64" s="17">
        <v>95.66</v>
      </c>
      <c r="E64" s="17">
        <v>16149</v>
      </c>
      <c r="F64" s="17">
        <v>156728.66000000003</v>
      </c>
      <c r="H64" s="14">
        <v>1000000</v>
      </c>
      <c r="I64" s="1">
        <v>853</v>
      </c>
      <c r="J64" s="1">
        <f t="shared" si="0"/>
        <v>8.5300000000000001E-2</v>
      </c>
      <c r="K64" s="14" t="str">
        <f t="shared" si="1"/>
        <v>750000 &lt; X &lt;= 1000000</v>
      </c>
    </row>
    <row r="65" spans="2:11" x14ac:dyDescent="0.25">
      <c r="B65" s="14">
        <v>20</v>
      </c>
      <c r="C65" s="17">
        <v>42</v>
      </c>
      <c r="D65" s="17">
        <v>76.2</v>
      </c>
      <c r="E65" s="17">
        <v>15139</v>
      </c>
      <c r="F65" s="17">
        <v>373231.19999999995</v>
      </c>
      <c r="H65" s="14">
        <v>1250000</v>
      </c>
      <c r="I65" s="1">
        <v>358</v>
      </c>
      <c r="J65" s="1">
        <f t="shared" si="0"/>
        <v>3.5799999999999998E-2</v>
      </c>
      <c r="K65" s="14" t="str">
        <f t="shared" si="1"/>
        <v>1000000 &lt; X &lt;= 1250000</v>
      </c>
    </row>
    <row r="66" spans="2:11" x14ac:dyDescent="0.25">
      <c r="B66" s="14">
        <v>21</v>
      </c>
      <c r="C66" s="17">
        <v>40</v>
      </c>
      <c r="D66" s="17">
        <v>84.09</v>
      </c>
      <c r="E66" s="17">
        <v>16507</v>
      </c>
      <c r="F66" s="17">
        <v>386539.36999999988</v>
      </c>
      <c r="H66" s="14">
        <v>1500000</v>
      </c>
      <c r="I66" s="1">
        <v>100</v>
      </c>
      <c r="J66" s="1">
        <f t="shared" si="0"/>
        <v>0.01</v>
      </c>
      <c r="K66" s="14" t="str">
        <f t="shared" si="1"/>
        <v>1250000 &lt; X &lt;= 1500000</v>
      </c>
    </row>
    <row r="67" spans="2:11" x14ac:dyDescent="0.25">
      <c r="B67" s="14">
        <v>22</v>
      </c>
      <c r="C67" s="17">
        <v>41</v>
      </c>
      <c r="D67" s="17">
        <v>97.18</v>
      </c>
      <c r="E67" s="17">
        <v>21442</v>
      </c>
      <c r="F67" s="17">
        <v>454102.43999999994</v>
      </c>
      <c r="H67" s="14">
        <v>1750000</v>
      </c>
      <c r="I67" s="1">
        <v>17</v>
      </c>
      <c r="J67" s="1">
        <f t="shared" si="0"/>
        <v>1.6999999999999999E-3</v>
      </c>
      <c r="K67" s="14" t="str">
        <f t="shared" si="1"/>
        <v>1500000 &lt; X &lt;= 1750000</v>
      </c>
    </row>
    <row r="68" spans="2:11" x14ac:dyDescent="0.25">
      <c r="B68" s="14">
        <v>23</v>
      </c>
      <c r="C68" s="17">
        <v>39</v>
      </c>
      <c r="D68" s="17">
        <v>85.59</v>
      </c>
      <c r="E68" s="17">
        <v>15367</v>
      </c>
      <c r="F68" s="17">
        <v>293458.46999999997</v>
      </c>
      <c r="H68" s="14">
        <v>2000000</v>
      </c>
      <c r="I68" s="1">
        <v>2</v>
      </c>
      <c r="J68" s="1">
        <f t="shared" si="0"/>
        <v>2.0000000000000001E-4</v>
      </c>
      <c r="K68" s="14" t="str">
        <f t="shared" si="1"/>
        <v>1750000 &lt; X &lt;= 2000000</v>
      </c>
    </row>
    <row r="69" spans="2:11" x14ac:dyDescent="0.25">
      <c r="B69" s="14">
        <v>24</v>
      </c>
      <c r="C69" s="17">
        <v>40</v>
      </c>
      <c r="D69" s="17">
        <v>89.74</v>
      </c>
      <c r="E69" s="17">
        <v>19308</v>
      </c>
      <c r="F69" s="17">
        <v>487272.08000000007</v>
      </c>
      <c r="I69" s="1">
        <v>1</v>
      </c>
      <c r="J69" s="1">
        <f t="shared" si="0"/>
        <v>1E-4</v>
      </c>
      <c r="K69" s="14" t="str">
        <f>H68&amp;" &lt; X"</f>
        <v>2000000 &lt; X</v>
      </c>
    </row>
    <row r="70" spans="2:11" x14ac:dyDescent="0.25">
      <c r="B70" s="14">
        <v>25</v>
      </c>
      <c r="C70" s="17">
        <v>39</v>
      </c>
      <c r="D70" s="17">
        <v>94.16</v>
      </c>
      <c r="E70" s="17">
        <v>25803</v>
      </c>
      <c r="F70" s="17">
        <v>848869.52</v>
      </c>
      <c r="I70" s="9">
        <f>SUM(I56:I69)</f>
        <v>10000</v>
      </c>
      <c r="J70" s="9">
        <f>SUM(J56:J69)</f>
        <v>1</v>
      </c>
    </row>
    <row r="71" spans="2:11" x14ac:dyDescent="0.25">
      <c r="B71" s="14">
        <v>26</v>
      </c>
      <c r="C71" s="17">
        <v>40</v>
      </c>
      <c r="D71" s="17">
        <v>84.61</v>
      </c>
      <c r="E71" s="17">
        <v>26830</v>
      </c>
      <c r="F71" s="17">
        <v>1145883.7</v>
      </c>
    </row>
    <row r="72" spans="2:11" x14ac:dyDescent="0.25">
      <c r="B72" s="14">
        <v>27</v>
      </c>
      <c r="C72" s="17">
        <v>41</v>
      </c>
      <c r="D72" s="17">
        <v>81.099999999999994</v>
      </c>
      <c r="E72" s="17">
        <v>28164</v>
      </c>
      <c r="F72" s="17">
        <v>1315811.6000000001</v>
      </c>
    </row>
    <row r="73" spans="2:11" x14ac:dyDescent="0.25">
      <c r="B73" s="14">
        <v>28</v>
      </c>
      <c r="C73" s="17">
        <v>41</v>
      </c>
      <c r="D73" s="17">
        <v>89.48</v>
      </c>
      <c r="E73" s="17">
        <v>21170</v>
      </c>
      <c r="F73" s="17">
        <v>600568.39999999991</v>
      </c>
    </row>
    <row r="74" spans="2:11" x14ac:dyDescent="0.25">
      <c r="B74" s="14">
        <v>29</v>
      </c>
      <c r="C74" s="17">
        <v>41</v>
      </c>
      <c r="D74" s="17">
        <v>79.02</v>
      </c>
      <c r="E74" s="17">
        <v>16577</v>
      </c>
      <c r="F74" s="17">
        <v>459251.45999999996</v>
      </c>
    </row>
    <row r="75" spans="2:11" x14ac:dyDescent="0.25">
      <c r="B75" s="14">
        <v>30</v>
      </c>
      <c r="C75" s="17">
        <v>42</v>
      </c>
      <c r="D75" s="17">
        <v>102.87</v>
      </c>
      <c r="E75" s="17">
        <v>20888</v>
      </c>
      <c r="F75" s="17">
        <v>280667.43999999994</v>
      </c>
    </row>
    <row r="76" spans="2:11" x14ac:dyDescent="0.25">
      <c r="B76" s="14">
        <v>31</v>
      </c>
      <c r="C76" s="17">
        <v>41</v>
      </c>
      <c r="D76" s="17">
        <v>80.69</v>
      </c>
      <c r="E76" s="17">
        <v>15437</v>
      </c>
      <c r="F76" s="17">
        <v>343434.47</v>
      </c>
    </row>
    <row r="77" spans="2:11" x14ac:dyDescent="0.25">
      <c r="B77" s="14">
        <v>32</v>
      </c>
      <c r="C77" s="17">
        <v>39</v>
      </c>
      <c r="D77" s="17">
        <v>85.2</v>
      </c>
      <c r="E77" s="17">
        <v>12930</v>
      </c>
      <c r="F77" s="17">
        <v>117164</v>
      </c>
    </row>
    <row r="78" spans="2:11" x14ac:dyDescent="0.25">
      <c r="B78" s="14">
        <v>33</v>
      </c>
      <c r="C78" s="17">
        <v>41</v>
      </c>
      <c r="D78" s="17">
        <v>80.36</v>
      </c>
      <c r="E78" s="17">
        <v>18934</v>
      </c>
      <c r="F78" s="17">
        <v>620035.76</v>
      </c>
    </row>
    <row r="79" spans="2:11" x14ac:dyDescent="0.25">
      <c r="B79" s="14">
        <v>34</v>
      </c>
      <c r="C79" s="17">
        <v>39</v>
      </c>
      <c r="D79" s="17">
        <v>99.27</v>
      </c>
      <c r="E79" s="17">
        <v>20268</v>
      </c>
      <c r="F79" s="17">
        <v>380875.64000000013</v>
      </c>
    </row>
    <row r="80" spans="2:11" x14ac:dyDescent="0.25">
      <c r="B80" s="14">
        <v>35</v>
      </c>
      <c r="C80" s="17">
        <v>43</v>
      </c>
      <c r="D80" s="17">
        <v>79.569999999999993</v>
      </c>
      <c r="E80" s="17">
        <v>11123</v>
      </c>
      <c r="F80" s="17">
        <v>130.89000000013039</v>
      </c>
    </row>
    <row r="81" spans="2:6" x14ac:dyDescent="0.25">
      <c r="B81" s="14">
        <v>36</v>
      </c>
      <c r="C81" s="17">
        <v>43</v>
      </c>
      <c r="D81" s="17">
        <v>99.76</v>
      </c>
      <c r="E81" s="17">
        <v>6034</v>
      </c>
      <c r="F81" s="17">
        <v>-510647.84</v>
      </c>
    </row>
    <row r="82" spans="2:6" x14ac:dyDescent="0.25">
      <c r="B82" s="14">
        <v>37</v>
      </c>
      <c r="C82" s="17">
        <v>39</v>
      </c>
      <c r="D82" s="17">
        <v>102.2</v>
      </c>
      <c r="E82" s="17">
        <v>16576</v>
      </c>
      <c r="F82" s="17">
        <v>108092.79999999993</v>
      </c>
    </row>
    <row r="83" spans="2:6" x14ac:dyDescent="0.25">
      <c r="B83" s="14">
        <v>38</v>
      </c>
      <c r="C83" s="17">
        <v>40</v>
      </c>
      <c r="D83" s="17">
        <v>90.25</v>
      </c>
      <c r="E83" s="17">
        <v>17467</v>
      </c>
      <c r="F83" s="17">
        <v>350856.25</v>
      </c>
    </row>
    <row r="84" spans="2:6" x14ac:dyDescent="0.25">
      <c r="B84" s="14">
        <v>39</v>
      </c>
      <c r="C84" s="17">
        <v>42</v>
      </c>
      <c r="D84" s="17">
        <v>78.44</v>
      </c>
      <c r="E84" s="17">
        <v>9180</v>
      </c>
      <c r="F84" s="17">
        <v>-128819.19999999995</v>
      </c>
    </row>
    <row r="85" spans="2:6" x14ac:dyDescent="0.25">
      <c r="B85" s="14">
        <v>40</v>
      </c>
      <c r="C85" s="17">
        <v>44</v>
      </c>
      <c r="D85" s="17">
        <v>77.2</v>
      </c>
      <c r="E85" s="17">
        <v>20971</v>
      </c>
      <c r="F85" s="17">
        <v>781543.8</v>
      </c>
    </row>
    <row r="86" spans="2:6" x14ac:dyDescent="0.25">
      <c r="B86" s="14">
        <v>41</v>
      </c>
      <c r="C86" s="17">
        <v>42</v>
      </c>
      <c r="D86" s="17">
        <v>101.85</v>
      </c>
      <c r="E86" s="17">
        <v>7464</v>
      </c>
      <c r="F86" s="17">
        <v>-438360.39999999997</v>
      </c>
    </row>
    <row r="87" spans="2:6" x14ac:dyDescent="0.25">
      <c r="B87" s="14">
        <v>42</v>
      </c>
      <c r="C87" s="17">
        <v>43</v>
      </c>
      <c r="D87" s="17">
        <v>86.51</v>
      </c>
      <c r="E87" s="17">
        <v>20727</v>
      </c>
      <c r="F87" s="17">
        <v>590319.23</v>
      </c>
    </row>
    <row r="88" spans="2:6" x14ac:dyDescent="0.25">
      <c r="B88" s="14">
        <v>43</v>
      </c>
      <c r="C88" s="17">
        <v>39</v>
      </c>
      <c r="D88" s="17">
        <v>103.47</v>
      </c>
      <c r="E88" s="17">
        <v>16229</v>
      </c>
      <c r="F88" s="17">
        <v>67425.37</v>
      </c>
    </row>
    <row r="89" spans="2:6" x14ac:dyDescent="0.25">
      <c r="B89" s="14">
        <v>44</v>
      </c>
      <c r="C89" s="17">
        <v>42</v>
      </c>
      <c r="D89" s="17">
        <v>75.78</v>
      </c>
      <c r="E89" s="17">
        <v>21704</v>
      </c>
      <c r="F89" s="17">
        <v>912798.87999999989</v>
      </c>
    </row>
    <row r="90" spans="2:6" x14ac:dyDescent="0.25">
      <c r="B90" s="14">
        <v>45</v>
      </c>
      <c r="C90" s="17">
        <v>40</v>
      </c>
      <c r="D90" s="17">
        <v>101.64</v>
      </c>
      <c r="E90" s="17">
        <v>24378</v>
      </c>
      <c r="F90" s="17">
        <v>548322.08000000007</v>
      </c>
    </row>
    <row r="91" spans="2:6" x14ac:dyDescent="0.25">
      <c r="B91" s="14">
        <v>46</v>
      </c>
      <c r="C91" s="17">
        <v>41</v>
      </c>
      <c r="D91" s="17">
        <v>104.02</v>
      </c>
      <c r="E91" s="17">
        <v>11198</v>
      </c>
      <c r="F91" s="17">
        <v>-245531.95999999996</v>
      </c>
    </row>
    <row r="92" spans="2:6" x14ac:dyDescent="0.25">
      <c r="B92" s="14">
        <v>47</v>
      </c>
      <c r="C92" s="17">
        <v>40</v>
      </c>
      <c r="D92" s="17">
        <v>97.96</v>
      </c>
      <c r="E92" s="17">
        <v>17407</v>
      </c>
      <c r="F92" s="17">
        <v>212523.28000000003</v>
      </c>
    </row>
    <row r="93" spans="2:6" x14ac:dyDescent="0.25">
      <c r="B93" s="14">
        <v>48</v>
      </c>
      <c r="C93" s="17">
        <v>43</v>
      </c>
      <c r="D93" s="17">
        <v>86.29</v>
      </c>
      <c r="E93" s="17">
        <v>19504</v>
      </c>
      <c r="F93" s="17">
        <v>509623.83999999985</v>
      </c>
    </row>
    <row r="94" spans="2:6" x14ac:dyDescent="0.25">
      <c r="B94" s="14">
        <v>49</v>
      </c>
      <c r="C94" s="17">
        <v>41</v>
      </c>
      <c r="D94" s="17">
        <v>94.74</v>
      </c>
      <c r="E94" s="17">
        <v>15600</v>
      </c>
      <c r="F94" s="17">
        <v>136856.00000000012</v>
      </c>
    </row>
    <row r="95" spans="2:6" x14ac:dyDescent="0.25">
      <c r="B95" s="14">
        <v>50</v>
      </c>
      <c r="C95" s="17">
        <v>43</v>
      </c>
      <c r="D95" s="17">
        <v>97.06</v>
      </c>
      <c r="E95" s="17">
        <v>16248</v>
      </c>
      <c r="F95" s="17">
        <v>107657.12</v>
      </c>
    </row>
    <row r="96" spans="2:6" x14ac:dyDescent="0.25">
      <c r="B96" s="14">
        <v>51</v>
      </c>
      <c r="C96" s="17">
        <v>44</v>
      </c>
      <c r="D96" s="17">
        <v>101.15</v>
      </c>
      <c r="E96" s="17">
        <v>18753</v>
      </c>
      <c r="F96" s="17">
        <v>159849.04999999993</v>
      </c>
    </row>
    <row r="97" spans="2:6" x14ac:dyDescent="0.25">
      <c r="B97" s="14">
        <v>52</v>
      </c>
      <c r="C97" s="17">
        <v>41</v>
      </c>
      <c r="D97" s="17">
        <v>79.16</v>
      </c>
      <c r="E97" s="17">
        <v>15000</v>
      </c>
      <c r="F97" s="17">
        <v>332600</v>
      </c>
    </row>
    <row r="98" spans="2:6" x14ac:dyDescent="0.25">
      <c r="B98" s="14">
        <v>53</v>
      </c>
      <c r="C98" s="17">
        <v>44</v>
      </c>
      <c r="D98" s="17">
        <v>96.25</v>
      </c>
      <c r="E98" s="17">
        <v>30026</v>
      </c>
      <c r="F98" s="17">
        <v>914027.5</v>
      </c>
    </row>
    <row r="99" spans="2:6" x14ac:dyDescent="0.25">
      <c r="B99" s="14">
        <v>54</v>
      </c>
      <c r="C99" s="17">
        <v>45</v>
      </c>
      <c r="D99" s="17">
        <v>90.49</v>
      </c>
      <c r="E99" s="17">
        <v>15511</v>
      </c>
      <c r="F99" s="17">
        <v>135103.6100000001</v>
      </c>
    </row>
    <row r="100" spans="2:6" x14ac:dyDescent="0.25">
      <c r="B100" s="14">
        <v>55</v>
      </c>
      <c r="C100" s="17">
        <v>39</v>
      </c>
      <c r="D100" s="17">
        <v>89.59</v>
      </c>
      <c r="E100" s="17">
        <v>16936</v>
      </c>
      <c r="F100" s="17">
        <v>342463.76</v>
      </c>
    </row>
    <row r="101" spans="2:6" x14ac:dyDescent="0.25">
      <c r="B101" s="14">
        <v>56</v>
      </c>
      <c r="C101" s="17">
        <v>43</v>
      </c>
      <c r="D101" s="17">
        <v>85.18</v>
      </c>
      <c r="E101" s="17">
        <v>1604</v>
      </c>
      <c r="F101" s="17">
        <v>-736404.72</v>
      </c>
    </row>
    <row r="102" spans="2:6" x14ac:dyDescent="0.25">
      <c r="B102" s="14">
        <v>57</v>
      </c>
      <c r="C102" s="17">
        <v>40</v>
      </c>
      <c r="D102" s="17">
        <v>102.84</v>
      </c>
      <c r="E102" s="17">
        <v>11504</v>
      </c>
      <c r="F102" s="17">
        <v>-203935.35999999999</v>
      </c>
    </row>
    <row r="103" spans="2:6" x14ac:dyDescent="0.25">
      <c r="B103" s="14">
        <v>58</v>
      </c>
      <c r="C103" s="17">
        <v>43</v>
      </c>
      <c r="D103" s="17">
        <v>99.69</v>
      </c>
      <c r="E103" s="17">
        <v>16725</v>
      </c>
      <c r="F103" s="17">
        <v>91784.75</v>
      </c>
    </row>
    <row r="104" spans="2:6" x14ac:dyDescent="0.25">
      <c r="B104" s="14">
        <v>59</v>
      </c>
      <c r="C104" s="17">
        <v>40</v>
      </c>
      <c r="D104" s="17">
        <v>92.85</v>
      </c>
      <c r="E104" s="17">
        <v>13679</v>
      </c>
      <c r="F104" s="17">
        <v>54865.850000000093</v>
      </c>
    </row>
    <row r="105" spans="2:6" x14ac:dyDescent="0.25">
      <c r="B105" s="14">
        <v>60</v>
      </c>
      <c r="C105" s="17">
        <v>41</v>
      </c>
      <c r="D105" s="17">
        <v>87.27</v>
      </c>
      <c r="E105" s="17">
        <v>19226</v>
      </c>
      <c r="F105" s="17">
        <v>509854.98</v>
      </c>
    </row>
    <row r="106" spans="2:6" x14ac:dyDescent="0.25">
      <c r="B106" s="14">
        <v>61</v>
      </c>
      <c r="C106" s="17">
        <v>42</v>
      </c>
      <c r="D106" s="17">
        <v>81.02</v>
      </c>
      <c r="E106" s="17">
        <v>18088</v>
      </c>
      <c r="F106" s="17">
        <v>524326.24</v>
      </c>
    </row>
    <row r="107" spans="2:6" x14ac:dyDescent="0.25">
      <c r="B107" s="14">
        <v>62</v>
      </c>
      <c r="C107" s="17">
        <v>39</v>
      </c>
      <c r="D107" s="17">
        <v>101.65</v>
      </c>
      <c r="E107" s="17">
        <v>8862</v>
      </c>
      <c r="F107" s="17">
        <v>-332902.30000000005</v>
      </c>
    </row>
    <row r="108" spans="2:6" x14ac:dyDescent="0.25">
      <c r="B108" s="14">
        <v>63</v>
      </c>
      <c r="C108" s="17">
        <v>41</v>
      </c>
      <c r="D108" s="17">
        <v>97.58</v>
      </c>
      <c r="E108" s="17">
        <v>11394</v>
      </c>
      <c r="F108" s="17">
        <v>-161574.52000000002</v>
      </c>
    </row>
    <row r="109" spans="2:6" x14ac:dyDescent="0.25">
      <c r="B109" s="14">
        <v>64</v>
      </c>
      <c r="C109" s="17">
        <v>44</v>
      </c>
      <c r="D109" s="17">
        <v>76.959999999999994</v>
      </c>
      <c r="E109" s="17">
        <v>18791</v>
      </c>
      <c r="F109" s="17">
        <v>616449.64000000013</v>
      </c>
    </row>
    <row r="110" spans="2:6" x14ac:dyDescent="0.25">
      <c r="B110" s="14">
        <v>65</v>
      </c>
      <c r="C110" s="17">
        <v>41</v>
      </c>
      <c r="D110" s="17">
        <v>97.31</v>
      </c>
      <c r="E110" s="17">
        <v>24232</v>
      </c>
      <c r="F110" s="17">
        <v>620640.07999999984</v>
      </c>
    </row>
    <row r="111" spans="2:6" x14ac:dyDescent="0.25">
      <c r="B111" s="14">
        <v>66</v>
      </c>
      <c r="C111" s="17">
        <v>41</v>
      </c>
      <c r="D111" s="17">
        <v>96.09</v>
      </c>
      <c r="E111" s="17">
        <v>14598</v>
      </c>
      <c r="F111" s="17">
        <v>53762.179999999935</v>
      </c>
    </row>
    <row r="112" spans="2:6" x14ac:dyDescent="0.25">
      <c r="B112" s="14">
        <v>67</v>
      </c>
      <c r="C112" s="17">
        <v>44</v>
      </c>
      <c r="D112" s="17">
        <v>84.28</v>
      </c>
      <c r="E112" s="17">
        <v>20887</v>
      </c>
      <c r="F112" s="17">
        <v>627128.6399999999</v>
      </c>
    </row>
    <row r="113" spans="2:6" x14ac:dyDescent="0.25">
      <c r="B113" s="14">
        <v>68</v>
      </c>
      <c r="C113" s="17">
        <v>42</v>
      </c>
      <c r="D113" s="17">
        <v>78.56</v>
      </c>
      <c r="E113" s="17">
        <v>20810</v>
      </c>
      <c r="F113" s="17">
        <v>782336.39999999991</v>
      </c>
    </row>
    <row r="114" spans="2:6" x14ac:dyDescent="0.25">
      <c r="B114" s="14">
        <v>69</v>
      </c>
      <c r="C114" s="17">
        <v>43</v>
      </c>
      <c r="D114" s="17">
        <v>86.41</v>
      </c>
      <c r="E114" s="17">
        <v>14614</v>
      </c>
      <c r="F114" s="17">
        <v>166988.26</v>
      </c>
    </row>
    <row r="115" spans="2:6" x14ac:dyDescent="0.25">
      <c r="B115" s="14">
        <v>70</v>
      </c>
      <c r="C115" s="17">
        <v>42</v>
      </c>
      <c r="D115" s="17">
        <v>102.48</v>
      </c>
      <c r="E115" s="17">
        <v>15249</v>
      </c>
      <c r="F115" s="17">
        <v>-18624.520000000019</v>
      </c>
    </row>
    <row r="116" spans="2:6" x14ac:dyDescent="0.25">
      <c r="B116" s="14">
        <v>71</v>
      </c>
      <c r="C116" s="17">
        <v>42</v>
      </c>
      <c r="D116" s="17">
        <v>81.52</v>
      </c>
      <c r="E116" s="17">
        <v>21664</v>
      </c>
      <c r="F116" s="17">
        <v>785198.72</v>
      </c>
    </row>
    <row r="117" spans="2:6" x14ac:dyDescent="0.25">
      <c r="B117" s="14">
        <v>72</v>
      </c>
      <c r="C117" s="17">
        <v>41</v>
      </c>
      <c r="D117" s="17">
        <v>104.41</v>
      </c>
      <c r="E117" s="17">
        <v>17121</v>
      </c>
      <c r="F117" s="17">
        <v>67514.390000000014</v>
      </c>
    </row>
    <row r="118" spans="2:6" x14ac:dyDescent="0.25">
      <c r="B118" s="14">
        <v>73</v>
      </c>
      <c r="C118" s="17">
        <v>40</v>
      </c>
      <c r="D118" s="17">
        <v>77.39</v>
      </c>
      <c r="E118" s="17">
        <v>23956</v>
      </c>
      <c r="F118" s="17">
        <v>1105049.1599999999</v>
      </c>
    </row>
    <row r="119" spans="2:6" x14ac:dyDescent="0.25">
      <c r="B119" s="14">
        <v>74</v>
      </c>
      <c r="C119" s="17">
        <v>39</v>
      </c>
      <c r="D119" s="17">
        <v>96.33</v>
      </c>
      <c r="E119" s="17">
        <v>18887</v>
      </c>
      <c r="F119" s="17">
        <v>352535.29000000004</v>
      </c>
    </row>
    <row r="120" spans="2:6" x14ac:dyDescent="0.25">
      <c r="B120" s="14">
        <v>75</v>
      </c>
      <c r="C120" s="17">
        <v>41</v>
      </c>
      <c r="D120" s="17">
        <v>86.44</v>
      </c>
      <c r="E120" s="17">
        <v>25154</v>
      </c>
      <c r="F120" s="17">
        <v>950020.24</v>
      </c>
    </row>
    <row r="121" spans="2:6" x14ac:dyDescent="0.25">
      <c r="B121" s="14">
        <v>76</v>
      </c>
      <c r="C121" s="17">
        <v>41</v>
      </c>
      <c r="D121" s="17">
        <v>82.99</v>
      </c>
      <c r="E121" s="17">
        <v>20</v>
      </c>
      <c r="F121" s="17">
        <v>-848499.8</v>
      </c>
    </row>
    <row r="122" spans="2:6" x14ac:dyDescent="0.25">
      <c r="B122" s="14">
        <v>77</v>
      </c>
      <c r="C122" s="17">
        <v>40</v>
      </c>
      <c r="D122" s="17">
        <v>79.03</v>
      </c>
      <c r="E122" s="17">
        <v>20669</v>
      </c>
      <c r="F122" s="17">
        <v>802899.92999999993</v>
      </c>
    </row>
    <row r="123" spans="2:6" x14ac:dyDescent="0.25">
      <c r="B123" s="14">
        <v>78</v>
      </c>
      <c r="C123" s="17">
        <v>42</v>
      </c>
      <c r="D123" s="17">
        <v>103.58</v>
      </c>
      <c r="E123" s="17">
        <v>19085</v>
      </c>
      <c r="F123" s="17">
        <v>169520.70000000007</v>
      </c>
    </row>
    <row r="124" spans="2:6" x14ac:dyDescent="0.25">
      <c r="B124" s="14">
        <v>79</v>
      </c>
      <c r="C124" s="17">
        <v>44</v>
      </c>
      <c r="D124" s="17">
        <v>93.4</v>
      </c>
      <c r="E124" s="17">
        <v>18970</v>
      </c>
      <c r="F124" s="17">
        <v>318552</v>
      </c>
    </row>
    <row r="125" spans="2:6" x14ac:dyDescent="0.25">
      <c r="B125" s="14">
        <v>80</v>
      </c>
      <c r="C125" s="17">
        <v>42</v>
      </c>
      <c r="D125" s="17">
        <v>79.11</v>
      </c>
      <c r="E125" s="17">
        <v>25750</v>
      </c>
      <c r="F125" s="17">
        <v>1155667.5</v>
      </c>
    </row>
    <row r="126" spans="2:6" x14ac:dyDescent="0.25">
      <c r="B126" s="14">
        <v>81</v>
      </c>
      <c r="C126" s="17">
        <v>40</v>
      </c>
      <c r="D126" s="17">
        <v>103.43</v>
      </c>
      <c r="E126" s="17">
        <v>23953</v>
      </c>
      <c r="F126" s="17">
        <v>481068.20999999973</v>
      </c>
    </row>
    <row r="127" spans="2:6" x14ac:dyDescent="0.25">
      <c r="B127" s="14">
        <v>82</v>
      </c>
      <c r="C127" s="17">
        <v>45</v>
      </c>
      <c r="D127" s="17">
        <v>98.78</v>
      </c>
      <c r="E127" s="17">
        <v>12453</v>
      </c>
      <c r="F127" s="17">
        <v>-162345.33999999997</v>
      </c>
    </row>
    <row r="128" spans="2:6" x14ac:dyDescent="0.25">
      <c r="B128" s="14">
        <v>83</v>
      </c>
      <c r="C128" s="17">
        <v>42</v>
      </c>
      <c r="D128" s="17">
        <v>99.68</v>
      </c>
      <c r="E128" s="17">
        <v>11651</v>
      </c>
      <c r="F128" s="17">
        <v>-182164.68000000005</v>
      </c>
    </row>
    <row r="129" spans="2:6" x14ac:dyDescent="0.25">
      <c r="B129" s="14">
        <v>84</v>
      </c>
      <c r="C129" s="17">
        <v>43</v>
      </c>
      <c r="D129" s="17">
        <v>101.16</v>
      </c>
      <c r="E129" s="17">
        <v>20488</v>
      </c>
      <c r="F129" s="17">
        <v>273561.92000000016</v>
      </c>
    </row>
    <row r="130" spans="2:6" x14ac:dyDescent="0.25">
      <c r="B130" s="14">
        <v>85</v>
      </c>
      <c r="C130" s="17">
        <v>39</v>
      </c>
      <c r="D130" s="17">
        <v>90.18</v>
      </c>
      <c r="E130" s="17">
        <v>15165</v>
      </c>
      <c r="F130" s="17">
        <v>208820.29999999981</v>
      </c>
    </row>
    <row r="131" spans="2:6" x14ac:dyDescent="0.25">
      <c r="B131" s="14">
        <v>86</v>
      </c>
      <c r="C131" s="17">
        <v>40</v>
      </c>
      <c r="D131" s="17">
        <v>85.8</v>
      </c>
      <c r="E131" s="17">
        <v>20119</v>
      </c>
      <c r="F131" s="17">
        <v>622710.80000000005</v>
      </c>
    </row>
    <row r="132" spans="2:6" x14ac:dyDescent="0.25">
      <c r="B132" s="14">
        <v>87</v>
      </c>
      <c r="C132" s="17">
        <v>40</v>
      </c>
      <c r="D132" s="17">
        <v>92.65</v>
      </c>
      <c r="E132" s="17">
        <v>13627</v>
      </c>
      <c r="F132" s="17">
        <v>54151.449999999953</v>
      </c>
    </row>
    <row r="133" spans="2:6" x14ac:dyDescent="0.25">
      <c r="B133" s="14">
        <v>88</v>
      </c>
      <c r="C133" s="17">
        <v>40</v>
      </c>
      <c r="D133" s="17">
        <v>87.75</v>
      </c>
      <c r="E133" s="17">
        <v>25976</v>
      </c>
      <c r="F133" s="17">
        <v>1000790</v>
      </c>
    </row>
    <row r="134" spans="2:6" x14ac:dyDescent="0.25">
      <c r="B134" s="14">
        <v>89</v>
      </c>
      <c r="C134" s="17">
        <v>39</v>
      </c>
      <c r="D134" s="17">
        <v>97.06</v>
      </c>
      <c r="E134" s="17">
        <v>15851</v>
      </c>
      <c r="F134" s="17">
        <v>147661.93999999994</v>
      </c>
    </row>
    <row r="135" spans="2:6" x14ac:dyDescent="0.25">
      <c r="B135" s="14">
        <v>90</v>
      </c>
      <c r="C135" s="17">
        <v>44</v>
      </c>
      <c r="D135" s="17">
        <v>77.05</v>
      </c>
      <c r="E135" s="17">
        <v>21766</v>
      </c>
      <c r="F135" s="17">
        <v>846659.7</v>
      </c>
    </row>
    <row r="136" spans="2:6" x14ac:dyDescent="0.25">
      <c r="B136" s="14">
        <v>91</v>
      </c>
      <c r="C136" s="17">
        <v>45</v>
      </c>
      <c r="D136" s="17">
        <v>89.28</v>
      </c>
      <c r="E136" s="17">
        <v>17366</v>
      </c>
      <c r="F136" s="17">
        <v>273927.52</v>
      </c>
    </row>
    <row r="137" spans="2:6" x14ac:dyDescent="0.25">
      <c r="B137" s="14">
        <v>92</v>
      </c>
      <c r="C137" s="17">
        <v>41</v>
      </c>
      <c r="D137" s="17">
        <v>92.72</v>
      </c>
      <c r="E137" s="17">
        <v>13903</v>
      </c>
      <c r="F137" s="17">
        <v>57587.839999999967</v>
      </c>
    </row>
    <row r="138" spans="2:6" x14ac:dyDescent="0.25">
      <c r="B138" s="14">
        <v>93</v>
      </c>
      <c r="C138" s="17">
        <v>42</v>
      </c>
      <c r="D138" s="17">
        <v>96.45</v>
      </c>
      <c r="E138" s="17">
        <v>19747</v>
      </c>
      <c r="F138" s="17">
        <v>345680.84999999986</v>
      </c>
    </row>
    <row r="139" spans="2:6" x14ac:dyDescent="0.25">
      <c r="B139" s="14">
        <v>94</v>
      </c>
      <c r="C139" s="17">
        <v>42</v>
      </c>
      <c r="D139" s="17">
        <v>84.15</v>
      </c>
      <c r="E139" s="17">
        <v>20083</v>
      </c>
      <c r="F139" s="17">
        <v>613046.54999999981</v>
      </c>
    </row>
    <row r="140" spans="2:6" x14ac:dyDescent="0.25">
      <c r="B140" s="14">
        <v>95</v>
      </c>
      <c r="C140" s="17">
        <v>42</v>
      </c>
      <c r="D140" s="17">
        <v>98.31</v>
      </c>
      <c r="E140" s="17">
        <v>16737</v>
      </c>
      <c r="F140" s="17">
        <v>132294.52999999991</v>
      </c>
    </row>
    <row r="141" spans="2:6" x14ac:dyDescent="0.25">
      <c r="B141" s="14">
        <v>96</v>
      </c>
      <c r="C141" s="17">
        <v>41</v>
      </c>
      <c r="D141" s="17">
        <v>104.36</v>
      </c>
      <c r="E141" s="17">
        <v>26306</v>
      </c>
      <c r="F141" s="17">
        <v>561053.84000000008</v>
      </c>
    </row>
    <row r="142" spans="2:6" x14ac:dyDescent="0.25">
      <c r="B142" s="14">
        <v>97</v>
      </c>
      <c r="C142" s="17">
        <v>42</v>
      </c>
      <c r="D142" s="17">
        <v>90.67</v>
      </c>
      <c r="E142" s="17">
        <v>15739</v>
      </c>
      <c r="F142" s="17">
        <v>193967.87</v>
      </c>
    </row>
    <row r="143" spans="2:6" x14ac:dyDescent="0.25">
      <c r="B143" s="14">
        <v>98</v>
      </c>
      <c r="C143" s="17">
        <v>42</v>
      </c>
      <c r="D143" s="17">
        <v>97.11</v>
      </c>
      <c r="E143" s="17">
        <v>23523</v>
      </c>
      <c r="F143" s="17">
        <v>558792.47</v>
      </c>
    </row>
    <row r="144" spans="2:6" x14ac:dyDescent="0.25">
      <c r="B144" s="14">
        <v>99</v>
      </c>
      <c r="C144" s="17">
        <v>44</v>
      </c>
      <c r="D144" s="17">
        <v>103.18</v>
      </c>
      <c r="E144" s="17">
        <v>12923</v>
      </c>
      <c r="F144" s="17">
        <v>-180330.14000000013</v>
      </c>
    </row>
    <row r="145" spans="2:6" x14ac:dyDescent="0.25">
      <c r="B145" s="14">
        <v>100</v>
      </c>
      <c r="C145" s="17">
        <v>41</v>
      </c>
      <c r="D145" s="17">
        <v>86.59</v>
      </c>
      <c r="E145" s="17">
        <v>25280</v>
      </c>
      <c r="F145" s="17">
        <v>955244.79999999981</v>
      </c>
    </row>
    <row r="146" spans="2:6" x14ac:dyDescent="0.25">
      <c r="B146" s="14">
        <v>101</v>
      </c>
      <c r="C146" s="17">
        <v>40</v>
      </c>
      <c r="D146" s="17">
        <v>83.76</v>
      </c>
      <c r="E146" s="17">
        <v>17215</v>
      </c>
      <c r="F146" s="17">
        <v>445256.59999999986</v>
      </c>
    </row>
    <row r="147" spans="2:6" x14ac:dyDescent="0.25">
      <c r="B147" s="14">
        <v>102</v>
      </c>
      <c r="C147" s="17">
        <v>40</v>
      </c>
      <c r="D147" s="17">
        <v>101.85</v>
      </c>
      <c r="E147" s="17">
        <v>11825</v>
      </c>
      <c r="F147" s="17">
        <v>-174201.24999999988</v>
      </c>
    </row>
    <row r="148" spans="2:6" x14ac:dyDescent="0.25">
      <c r="B148" s="14">
        <v>103</v>
      </c>
      <c r="C148" s="17">
        <v>43</v>
      </c>
      <c r="D148" s="17">
        <v>85.68</v>
      </c>
      <c r="E148" s="17">
        <v>19105</v>
      </c>
      <c r="F148" s="17">
        <v>493463.59999999986</v>
      </c>
    </row>
    <row r="149" spans="2:6" x14ac:dyDescent="0.25">
      <c r="B149" s="14">
        <v>104</v>
      </c>
      <c r="C149" s="17">
        <v>43</v>
      </c>
      <c r="D149" s="17">
        <v>85.78</v>
      </c>
      <c r="E149" s="17">
        <v>12994</v>
      </c>
      <c r="F149" s="17">
        <v>62438.679999999935</v>
      </c>
    </row>
    <row r="150" spans="2:6" x14ac:dyDescent="0.25">
      <c r="B150" s="14">
        <v>105</v>
      </c>
      <c r="C150" s="17">
        <v>41</v>
      </c>
      <c r="D150" s="17">
        <v>77.47</v>
      </c>
      <c r="E150" s="17">
        <v>19140</v>
      </c>
      <c r="F150" s="17">
        <v>691344.2</v>
      </c>
    </row>
    <row r="151" spans="2:6" x14ac:dyDescent="0.25">
      <c r="B151" s="14">
        <v>106</v>
      </c>
      <c r="C151" s="17">
        <v>40</v>
      </c>
      <c r="D151" s="17">
        <v>91.4</v>
      </c>
      <c r="E151" s="17">
        <v>14394</v>
      </c>
      <c r="F151" s="17">
        <v>123034.39999999991</v>
      </c>
    </row>
    <row r="152" spans="2:6" x14ac:dyDescent="0.25">
      <c r="B152" s="14">
        <v>107</v>
      </c>
      <c r="C152" s="17">
        <v>44</v>
      </c>
      <c r="D152" s="17">
        <v>103.79</v>
      </c>
      <c r="E152" s="17">
        <v>18798</v>
      </c>
      <c r="F152" s="17">
        <v>112645.57999999984</v>
      </c>
    </row>
    <row r="153" spans="2:6" x14ac:dyDescent="0.25">
      <c r="B153" s="14">
        <v>108</v>
      </c>
      <c r="C153" s="17">
        <v>42</v>
      </c>
      <c r="D153" s="17">
        <v>88.36</v>
      </c>
      <c r="E153" s="17">
        <v>16527</v>
      </c>
      <c r="F153" s="17">
        <v>284413.28000000003</v>
      </c>
    </row>
    <row r="154" spans="2:6" x14ac:dyDescent="0.25">
      <c r="B154" s="14">
        <v>109</v>
      </c>
      <c r="C154" s="17">
        <v>44</v>
      </c>
      <c r="D154" s="17">
        <v>82.61</v>
      </c>
      <c r="E154" s="17">
        <v>23884</v>
      </c>
      <c r="F154" s="17">
        <v>878962.76</v>
      </c>
    </row>
    <row r="155" spans="2:6" x14ac:dyDescent="0.25">
      <c r="B155" s="14">
        <v>110</v>
      </c>
      <c r="C155" s="17">
        <v>39</v>
      </c>
      <c r="D155" s="17">
        <v>104.28</v>
      </c>
      <c r="E155" s="17">
        <v>25310</v>
      </c>
      <c r="F155" s="17">
        <v>560273.19999999995</v>
      </c>
    </row>
    <row r="156" spans="2:6" x14ac:dyDescent="0.25">
      <c r="B156" s="14">
        <v>111</v>
      </c>
      <c r="C156" s="17">
        <v>42</v>
      </c>
      <c r="D156" s="17">
        <v>99.32</v>
      </c>
      <c r="E156" s="17">
        <v>15754</v>
      </c>
      <c r="F156" s="17">
        <v>58690.720000000088</v>
      </c>
    </row>
    <row r="157" spans="2:6" x14ac:dyDescent="0.25">
      <c r="B157" s="14">
        <v>112</v>
      </c>
      <c r="C157" s="17">
        <v>39</v>
      </c>
      <c r="D157" s="17">
        <v>103.91</v>
      </c>
      <c r="E157" s="17">
        <v>14320</v>
      </c>
      <c r="F157" s="17">
        <v>-46791.199999999953</v>
      </c>
    </row>
    <row r="158" spans="2:6" x14ac:dyDescent="0.25">
      <c r="B158" s="14">
        <v>113</v>
      </c>
      <c r="C158" s="17">
        <v>41</v>
      </c>
      <c r="D158" s="17">
        <v>101.88</v>
      </c>
      <c r="E158" s="17">
        <v>4330</v>
      </c>
      <c r="F158" s="17">
        <v>-607000.4</v>
      </c>
    </row>
    <row r="159" spans="2:6" x14ac:dyDescent="0.25">
      <c r="B159" s="14">
        <v>114</v>
      </c>
      <c r="C159" s="17">
        <v>40</v>
      </c>
      <c r="D159" s="17">
        <v>101.27</v>
      </c>
      <c r="E159" s="17">
        <v>25744</v>
      </c>
      <c r="F159" s="17">
        <v>636201.12000000011</v>
      </c>
    </row>
    <row r="160" spans="2:6" x14ac:dyDescent="0.25">
      <c r="B160" s="14">
        <v>115</v>
      </c>
      <c r="C160" s="17">
        <v>40</v>
      </c>
      <c r="D160" s="17">
        <v>81.569999999999993</v>
      </c>
      <c r="E160" s="17">
        <v>10615</v>
      </c>
      <c r="F160" s="17">
        <v>-28080.54999999993</v>
      </c>
    </row>
    <row r="161" spans="2:6" x14ac:dyDescent="0.25">
      <c r="B161" s="14">
        <v>116</v>
      </c>
      <c r="C161" s="17">
        <v>42</v>
      </c>
      <c r="D161" s="17">
        <v>77.81</v>
      </c>
      <c r="E161" s="17">
        <v>18164</v>
      </c>
      <c r="F161" s="17">
        <v>588407.15999999992</v>
      </c>
    </row>
    <row r="162" spans="2:6" x14ac:dyDescent="0.25">
      <c r="B162" s="14">
        <v>117</v>
      </c>
      <c r="C162" s="17">
        <v>40</v>
      </c>
      <c r="D162" s="17">
        <v>80.33</v>
      </c>
      <c r="E162" s="17">
        <v>15947</v>
      </c>
      <c r="F162" s="17">
        <v>404550.49</v>
      </c>
    </row>
    <row r="163" spans="2:6" x14ac:dyDescent="0.25">
      <c r="B163" s="14">
        <v>118</v>
      </c>
      <c r="C163" s="17">
        <v>42</v>
      </c>
      <c r="D163" s="17">
        <v>101.98</v>
      </c>
      <c r="E163" s="17">
        <v>15897</v>
      </c>
      <c r="F163" s="17">
        <v>24652.939999999944</v>
      </c>
    </row>
    <row r="164" spans="2:6" x14ac:dyDescent="0.25">
      <c r="B164" s="14">
        <v>119</v>
      </c>
      <c r="C164" s="17">
        <v>44</v>
      </c>
      <c r="D164" s="17">
        <v>100.37</v>
      </c>
      <c r="E164" s="17">
        <v>21291</v>
      </c>
      <c r="F164" s="17">
        <v>313127.32999999984</v>
      </c>
    </row>
    <row r="165" spans="2:6" x14ac:dyDescent="0.25">
      <c r="B165" s="14">
        <v>120</v>
      </c>
      <c r="C165" s="17">
        <v>40</v>
      </c>
      <c r="D165" s="17">
        <v>88.1</v>
      </c>
      <c r="E165" s="17">
        <v>15418</v>
      </c>
      <c r="F165" s="17">
        <v>243136.20000000019</v>
      </c>
    </row>
    <row r="166" spans="2:6" x14ac:dyDescent="0.25">
      <c r="B166" s="14">
        <v>121</v>
      </c>
      <c r="C166" s="17">
        <v>42</v>
      </c>
      <c r="D166" s="17">
        <v>100.25</v>
      </c>
      <c r="E166" s="17">
        <v>20152</v>
      </c>
      <c r="F166" s="17">
        <v>293626</v>
      </c>
    </row>
    <row r="167" spans="2:6" x14ac:dyDescent="0.25">
      <c r="B167" s="14">
        <v>122</v>
      </c>
      <c r="C167" s="17">
        <v>41</v>
      </c>
      <c r="D167" s="17">
        <v>79.37</v>
      </c>
      <c r="E167" s="17">
        <v>15845</v>
      </c>
      <c r="F167" s="17">
        <v>395892.34999999986</v>
      </c>
    </row>
    <row r="168" spans="2:6" x14ac:dyDescent="0.25">
      <c r="B168" s="14">
        <v>123</v>
      </c>
      <c r="C168" s="17">
        <v>42</v>
      </c>
      <c r="D168" s="17">
        <v>80.709999999999994</v>
      </c>
      <c r="E168" s="17">
        <v>24956</v>
      </c>
      <c r="F168" s="17">
        <v>1053893.2400000002</v>
      </c>
    </row>
    <row r="169" spans="2:6" x14ac:dyDescent="0.25">
      <c r="B169" s="14">
        <v>124</v>
      </c>
      <c r="C169" s="17">
        <v>43</v>
      </c>
      <c r="D169" s="17">
        <v>83.95</v>
      </c>
      <c r="E169" s="17">
        <v>15988</v>
      </c>
      <c r="F169" s="17">
        <v>301935.39999999991</v>
      </c>
    </row>
    <row r="170" spans="2:6" x14ac:dyDescent="0.25">
      <c r="B170" s="14">
        <v>125</v>
      </c>
      <c r="C170" s="17">
        <v>44</v>
      </c>
      <c r="D170" s="17">
        <v>92.1</v>
      </c>
      <c r="E170" s="17">
        <v>27105</v>
      </c>
      <c r="F170" s="17">
        <v>854904.50000000023</v>
      </c>
    </row>
    <row r="171" spans="2:6" x14ac:dyDescent="0.25">
      <c r="B171" s="14">
        <v>126</v>
      </c>
      <c r="C171" s="17">
        <v>41</v>
      </c>
      <c r="D171" s="17">
        <v>101.22</v>
      </c>
      <c r="E171" s="17">
        <v>16261</v>
      </c>
      <c r="F171" s="17">
        <v>73299.580000000075</v>
      </c>
    </row>
    <row r="172" spans="2:6" x14ac:dyDescent="0.25">
      <c r="B172" s="14">
        <v>127</v>
      </c>
      <c r="C172" s="17">
        <v>39</v>
      </c>
      <c r="D172" s="17">
        <v>99.47</v>
      </c>
      <c r="E172" s="17">
        <v>19657</v>
      </c>
      <c r="F172" s="17">
        <v>339838.20999999996</v>
      </c>
    </row>
    <row r="173" spans="2:6" x14ac:dyDescent="0.25">
      <c r="B173" s="14">
        <v>128</v>
      </c>
      <c r="C173" s="17">
        <v>43</v>
      </c>
      <c r="D173" s="17">
        <v>95.3</v>
      </c>
      <c r="E173" s="17">
        <v>28965</v>
      </c>
      <c r="F173" s="17">
        <v>908175.5</v>
      </c>
    </row>
    <row r="174" spans="2:6" x14ac:dyDescent="0.25">
      <c r="B174" s="14">
        <v>129</v>
      </c>
      <c r="C174" s="17">
        <v>41</v>
      </c>
      <c r="D174" s="17">
        <v>93.03</v>
      </c>
      <c r="E174" s="17">
        <v>5124</v>
      </c>
      <c r="F174" s="17">
        <v>-517093.72000000003</v>
      </c>
    </row>
    <row r="175" spans="2:6" x14ac:dyDescent="0.25">
      <c r="B175" s="14">
        <v>130</v>
      </c>
      <c r="C175" s="17">
        <v>45</v>
      </c>
      <c r="D175" s="17">
        <v>102.14</v>
      </c>
      <c r="E175" s="17">
        <v>25817</v>
      </c>
      <c r="F175" s="17">
        <v>488869.61999999988</v>
      </c>
    </row>
    <row r="176" spans="2:6" x14ac:dyDescent="0.25">
      <c r="B176" s="14">
        <v>131</v>
      </c>
      <c r="C176" s="17">
        <v>39</v>
      </c>
      <c r="D176" s="17">
        <v>101.38</v>
      </c>
      <c r="E176" s="17">
        <v>15067</v>
      </c>
      <c r="F176" s="17">
        <v>33227.540000000037</v>
      </c>
    </row>
    <row r="177" spans="2:6" x14ac:dyDescent="0.25">
      <c r="B177" s="14">
        <v>132</v>
      </c>
      <c r="C177" s="17">
        <v>42</v>
      </c>
      <c r="D177" s="17">
        <v>104.33</v>
      </c>
      <c r="E177" s="17">
        <v>9302</v>
      </c>
      <c r="F177" s="17">
        <v>-360063.66</v>
      </c>
    </row>
    <row r="178" spans="2:6" x14ac:dyDescent="0.25">
      <c r="B178" s="14">
        <v>133</v>
      </c>
      <c r="C178" s="17">
        <v>41</v>
      </c>
      <c r="D178" s="17">
        <v>92.76</v>
      </c>
      <c r="E178" s="17">
        <v>17871</v>
      </c>
      <c r="F178" s="17">
        <v>315904.0399999998</v>
      </c>
    </row>
    <row r="179" spans="2:6" x14ac:dyDescent="0.25">
      <c r="B179" s="14">
        <v>134</v>
      </c>
      <c r="C179" s="17">
        <v>43</v>
      </c>
      <c r="D179" s="17">
        <v>80.12</v>
      </c>
      <c r="E179" s="17">
        <v>20040</v>
      </c>
      <c r="F179" s="17">
        <v>670635.19999999995</v>
      </c>
    </row>
    <row r="180" spans="2:6" x14ac:dyDescent="0.25">
      <c r="B180" s="14">
        <v>135</v>
      </c>
      <c r="C180" s="17">
        <v>45</v>
      </c>
      <c r="D180" s="17">
        <v>99.22</v>
      </c>
      <c r="E180" s="17">
        <v>19493</v>
      </c>
      <c r="F180" s="17">
        <v>217826.54000000004</v>
      </c>
    </row>
    <row r="181" spans="2:6" x14ac:dyDescent="0.25">
      <c r="B181" s="14">
        <v>136</v>
      </c>
      <c r="C181" s="17">
        <v>40</v>
      </c>
      <c r="D181" s="17">
        <v>83.75</v>
      </c>
      <c r="E181" s="17">
        <v>16701</v>
      </c>
      <c r="F181" s="17">
        <v>406750.25</v>
      </c>
    </row>
    <row r="182" spans="2:6" x14ac:dyDescent="0.25">
      <c r="B182" s="14">
        <v>137</v>
      </c>
      <c r="C182" s="17">
        <v>41</v>
      </c>
      <c r="D182" s="17">
        <v>85.34</v>
      </c>
      <c r="E182" s="17">
        <v>18254</v>
      </c>
      <c r="F182" s="17">
        <v>476335.6399999999</v>
      </c>
    </row>
    <row r="183" spans="2:6" x14ac:dyDescent="0.25">
      <c r="B183" s="14">
        <v>138</v>
      </c>
      <c r="C183" s="17">
        <v>42</v>
      </c>
      <c r="D183" s="17">
        <v>77.61</v>
      </c>
      <c r="E183" s="17">
        <v>8712</v>
      </c>
      <c r="F183" s="17">
        <v>-158354.31999999995</v>
      </c>
    </row>
    <row r="184" spans="2:6" x14ac:dyDescent="0.25">
      <c r="B184" s="14">
        <v>139</v>
      </c>
      <c r="C184" s="17">
        <v>43</v>
      </c>
      <c r="D184" s="17">
        <v>76.27</v>
      </c>
      <c r="E184" s="17">
        <v>21401</v>
      </c>
      <c r="F184" s="17">
        <v>856301.73</v>
      </c>
    </row>
    <row r="185" spans="2:6" x14ac:dyDescent="0.25">
      <c r="B185" s="14">
        <v>140</v>
      </c>
      <c r="C185" s="17">
        <v>42</v>
      </c>
      <c r="D185" s="17">
        <v>79.09</v>
      </c>
      <c r="E185" s="17">
        <v>12265</v>
      </c>
      <c r="F185" s="17">
        <v>105566.14999999991</v>
      </c>
    </row>
    <row r="186" spans="2:6" x14ac:dyDescent="0.25">
      <c r="B186" s="14">
        <v>141</v>
      </c>
      <c r="C186" s="17">
        <v>41</v>
      </c>
      <c r="D186" s="17">
        <v>97.44</v>
      </c>
      <c r="E186" s="17">
        <v>20235</v>
      </c>
      <c r="F186" s="17">
        <v>375431.60000000009</v>
      </c>
    </row>
    <row r="187" spans="2:6" x14ac:dyDescent="0.25">
      <c r="B187" s="14">
        <v>142</v>
      </c>
      <c r="C187" s="17">
        <v>39</v>
      </c>
      <c r="D187" s="17">
        <v>98.46</v>
      </c>
      <c r="E187" s="17">
        <v>11950</v>
      </c>
      <c r="F187" s="17">
        <v>-114596.99999999988</v>
      </c>
    </row>
    <row r="188" spans="2:6" x14ac:dyDescent="0.25">
      <c r="B188" s="14">
        <v>143</v>
      </c>
      <c r="C188" s="17">
        <v>40</v>
      </c>
      <c r="D188" s="17">
        <v>99.57</v>
      </c>
      <c r="E188" s="17">
        <v>5202</v>
      </c>
      <c r="F188" s="17">
        <v>-540845.1399999999</v>
      </c>
    </row>
    <row r="189" spans="2:6" x14ac:dyDescent="0.25">
      <c r="B189" s="14">
        <v>144</v>
      </c>
      <c r="C189" s="17">
        <v>43</v>
      </c>
      <c r="D189" s="17">
        <v>75.81</v>
      </c>
      <c r="E189" s="17">
        <v>15734</v>
      </c>
      <c r="F189" s="17">
        <v>411709.45999999996</v>
      </c>
    </row>
    <row r="190" spans="2:6" x14ac:dyDescent="0.25">
      <c r="B190" s="14">
        <v>145</v>
      </c>
      <c r="C190" s="17">
        <v>42</v>
      </c>
      <c r="D190" s="17">
        <v>85.35</v>
      </c>
      <c r="E190" s="17">
        <v>16801</v>
      </c>
      <c r="F190" s="17">
        <v>353791.65000000014</v>
      </c>
    </row>
    <row r="191" spans="2:6" x14ac:dyDescent="0.25">
      <c r="B191" s="14">
        <v>146</v>
      </c>
      <c r="C191" s="17">
        <v>42</v>
      </c>
      <c r="D191" s="17">
        <v>93.21</v>
      </c>
      <c r="E191" s="17">
        <v>20213</v>
      </c>
      <c r="F191" s="17">
        <v>439387.27</v>
      </c>
    </row>
    <row r="192" spans="2:6" x14ac:dyDescent="0.25">
      <c r="B192" s="14">
        <v>147</v>
      </c>
      <c r="C192" s="17">
        <v>40</v>
      </c>
      <c r="D192" s="17">
        <v>84.43</v>
      </c>
      <c r="E192" s="17">
        <v>7394</v>
      </c>
      <c r="F192" s="17">
        <v>-298629.42000000004</v>
      </c>
    </row>
    <row r="193" spans="2:6" x14ac:dyDescent="0.25">
      <c r="B193" s="14">
        <v>148</v>
      </c>
      <c r="C193" s="17">
        <v>42</v>
      </c>
      <c r="D193" s="17">
        <v>104.48</v>
      </c>
      <c r="E193" s="17">
        <v>12124</v>
      </c>
      <c r="F193" s="17">
        <v>-213247.52000000002</v>
      </c>
    </row>
    <row r="194" spans="2:6" x14ac:dyDescent="0.25">
      <c r="B194" s="14">
        <v>149</v>
      </c>
      <c r="C194" s="17">
        <v>41</v>
      </c>
      <c r="D194" s="17">
        <v>100.68</v>
      </c>
      <c r="E194" s="17">
        <v>18400</v>
      </c>
      <c r="F194" s="17">
        <v>204687.99999999977</v>
      </c>
    </row>
    <row r="195" spans="2:6" x14ac:dyDescent="0.25">
      <c r="B195" s="14">
        <v>150</v>
      </c>
      <c r="C195" s="17">
        <v>44</v>
      </c>
      <c r="D195" s="17">
        <v>88.58</v>
      </c>
      <c r="E195" s="17">
        <v>15648</v>
      </c>
      <c r="F195" s="17">
        <v>189340.16000000003</v>
      </c>
    </row>
    <row r="196" spans="2:6" x14ac:dyDescent="0.25">
      <c r="B196" s="14">
        <v>151</v>
      </c>
      <c r="C196" s="17">
        <v>41</v>
      </c>
      <c r="D196" s="17">
        <v>79.52</v>
      </c>
      <c r="E196" s="17">
        <v>22700</v>
      </c>
      <c r="F196" s="17">
        <v>931496</v>
      </c>
    </row>
    <row r="197" spans="2:6" x14ac:dyDescent="0.25">
      <c r="B197" s="14">
        <v>152</v>
      </c>
      <c r="C197" s="17">
        <v>42</v>
      </c>
      <c r="D197" s="17">
        <v>76.37</v>
      </c>
      <c r="E197" s="17">
        <v>16805</v>
      </c>
      <c r="F197" s="17">
        <v>504987.14999999991</v>
      </c>
    </row>
    <row r="198" spans="2:6" x14ac:dyDescent="0.25">
      <c r="B198" s="14">
        <v>153</v>
      </c>
      <c r="C198" s="17">
        <v>43</v>
      </c>
      <c r="D198" s="17">
        <v>99.09</v>
      </c>
      <c r="E198" s="17">
        <v>19475</v>
      </c>
      <c r="F198" s="17">
        <v>258322.25</v>
      </c>
    </row>
    <row r="199" spans="2:6" x14ac:dyDescent="0.25">
      <c r="B199" s="14">
        <v>154</v>
      </c>
      <c r="C199" s="17">
        <v>45</v>
      </c>
      <c r="D199" s="17">
        <v>99.26</v>
      </c>
      <c r="E199" s="17">
        <v>20909</v>
      </c>
      <c r="F199" s="17">
        <v>294558.65999999992</v>
      </c>
    </row>
    <row r="200" spans="2:6" x14ac:dyDescent="0.25">
      <c r="B200" s="14">
        <v>155</v>
      </c>
      <c r="C200" s="17">
        <v>42</v>
      </c>
      <c r="D200" s="17">
        <v>91.21</v>
      </c>
      <c r="E200" s="17">
        <v>14896</v>
      </c>
      <c r="F200" s="17">
        <v>130007.84000000008</v>
      </c>
    </row>
    <row r="201" spans="2:6" x14ac:dyDescent="0.25">
      <c r="B201" s="14">
        <v>156</v>
      </c>
      <c r="C201" s="17">
        <v>39</v>
      </c>
      <c r="D201" s="17">
        <v>93.22</v>
      </c>
      <c r="E201" s="17">
        <v>25074</v>
      </c>
      <c r="F201" s="17">
        <v>824441.72</v>
      </c>
    </row>
    <row r="202" spans="2:6" x14ac:dyDescent="0.25">
      <c r="B202" s="14">
        <v>157</v>
      </c>
      <c r="C202" s="17">
        <v>39</v>
      </c>
      <c r="D202" s="17">
        <v>90.3</v>
      </c>
      <c r="E202" s="17">
        <v>24253</v>
      </c>
      <c r="F202" s="17">
        <v>840434.10000000009</v>
      </c>
    </row>
    <row r="203" spans="2:6" x14ac:dyDescent="0.25">
      <c r="B203" s="14">
        <v>158</v>
      </c>
      <c r="C203" s="17">
        <v>44</v>
      </c>
      <c r="D203" s="17">
        <v>82.71</v>
      </c>
      <c r="E203" s="17">
        <v>9340</v>
      </c>
      <c r="F203" s="17">
        <v>-174811.39999999991</v>
      </c>
    </row>
    <row r="204" spans="2:6" x14ac:dyDescent="0.25">
      <c r="B204" s="14">
        <v>159</v>
      </c>
      <c r="C204" s="17">
        <v>41</v>
      </c>
      <c r="D204" s="17">
        <v>102.63</v>
      </c>
      <c r="E204" s="17">
        <v>17479</v>
      </c>
      <c r="F204" s="17">
        <v>117812.2300000001</v>
      </c>
    </row>
    <row r="205" spans="2:6" x14ac:dyDescent="0.25">
      <c r="B205" s="14">
        <v>160</v>
      </c>
      <c r="C205" s="17">
        <v>44</v>
      </c>
      <c r="D205" s="17">
        <v>83.49</v>
      </c>
      <c r="E205" s="17">
        <v>18740</v>
      </c>
      <c r="F205" s="17">
        <v>490097.40000000014</v>
      </c>
    </row>
    <row r="206" spans="2:6" x14ac:dyDescent="0.25">
      <c r="B206" s="14">
        <v>161</v>
      </c>
      <c r="C206" s="17">
        <v>41</v>
      </c>
      <c r="D206" s="17">
        <v>92.62</v>
      </c>
      <c r="E206" s="17">
        <v>19097</v>
      </c>
      <c r="F206" s="17">
        <v>398561.85999999987</v>
      </c>
    </row>
    <row r="207" spans="2:6" x14ac:dyDescent="0.25">
      <c r="B207" s="14">
        <v>162</v>
      </c>
      <c r="C207" s="17">
        <v>44</v>
      </c>
      <c r="D207" s="17">
        <v>81.150000000000006</v>
      </c>
      <c r="E207" s="17">
        <v>7960</v>
      </c>
      <c r="F207" s="17">
        <v>-262154</v>
      </c>
    </row>
    <row r="208" spans="2:6" x14ac:dyDescent="0.25">
      <c r="B208" s="14">
        <v>163</v>
      </c>
      <c r="C208" s="17">
        <v>44</v>
      </c>
      <c r="D208" s="17">
        <v>87.29</v>
      </c>
      <c r="E208" s="17">
        <v>22214</v>
      </c>
      <c r="F208" s="17">
        <v>654109.93999999994</v>
      </c>
    </row>
    <row r="209" spans="2:6" x14ac:dyDescent="0.25">
      <c r="B209" s="14">
        <v>164</v>
      </c>
      <c r="C209" s="17">
        <v>39</v>
      </c>
      <c r="D209" s="17">
        <v>88.1</v>
      </c>
      <c r="E209" s="17">
        <v>20821</v>
      </c>
      <c r="F209" s="17">
        <v>647029.90000000014</v>
      </c>
    </row>
    <row r="210" spans="2:6" x14ac:dyDescent="0.25">
      <c r="B210" s="14">
        <v>165</v>
      </c>
      <c r="C210" s="17">
        <v>41</v>
      </c>
      <c r="D210" s="17">
        <v>81.56</v>
      </c>
      <c r="E210" s="17">
        <v>18491</v>
      </c>
      <c r="F210" s="17">
        <v>563452.04</v>
      </c>
    </row>
    <row r="211" spans="2:6" x14ac:dyDescent="0.25">
      <c r="B211" s="14">
        <v>166</v>
      </c>
      <c r="C211" s="17">
        <v>45</v>
      </c>
      <c r="D211" s="17">
        <v>83.48</v>
      </c>
      <c r="E211" s="17">
        <v>16083</v>
      </c>
      <c r="F211" s="17">
        <v>284173.15999999992</v>
      </c>
    </row>
    <row r="212" spans="2:6" x14ac:dyDescent="0.25">
      <c r="B212" s="14">
        <v>167</v>
      </c>
      <c r="C212" s="17">
        <v>43</v>
      </c>
      <c r="D212" s="17">
        <v>91.06</v>
      </c>
      <c r="E212" s="17">
        <v>9778</v>
      </c>
      <c r="F212" s="17">
        <v>-215016.68000000005</v>
      </c>
    </row>
    <row r="213" spans="2:6" x14ac:dyDescent="0.25">
      <c r="B213" s="14">
        <v>168</v>
      </c>
      <c r="C213" s="17">
        <v>39</v>
      </c>
      <c r="D213" s="17">
        <v>78.03</v>
      </c>
      <c r="E213" s="17">
        <v>18608</v>
      </c>
      <c r="F213" s="17">
        <v>675297.76</v>
      </c>
    </row>
    <row r="214" spans="2:6" x14ac:dyDescent="0.25">
      <c r="B214" s="14">
        <v>169</v>
      </c>
      <c r="C214" s="17">
        <v>40</v>
      </c>
      <c r="D214" s="17">
        <v>87.72</v>
      </c>
      <c r="E214" s="17">
        <v>18272</v>
      </c>
      <c r="F214" s="17">
        <v>452428.15999999992</v>
      </c>
    </row>
    <row r="215" spans="2:6" x14ac:dyDescent="0.25">
      <c r="B215" s="14">
        <v>170</v>
      </c>
      <c r="C215" s="17">
        <v>44</v>
      </c>
      <c r="D215" s="17">
        <v>89.15</v>
      </c>
      <c r="E215" s="17">
        <v>13557</v>
      </c>
      <c r="F215" s="17">
        <v>42728.449999999953</v>
      </c>
    </row>
    <row r="216" spans="2:6" x14ac:dyDescent="0.25">
      <c r="B216" s="14">
        <v>171</v>
      </c>
      <c r="C216" s="17">
        <v>44</v>
      </c>
      <c r="D216" s="17">
        <v>90.99</v>
      </c>
      <c r="E216" s="17">
        <v>3034</v>
      </c>
      <c r="F216" s="17">
        <v>-655793.65999999992</v>
      </c>
    </row>
    <row r="217" spans="2:6" x14ac:dyDescent="0.25">
      <c r="B217" s="14">
        <v>172</v>
      </c>
      <c r="C217" s="17">
        <v>40</v>
      </c>
      <c r="D217" s="17">
        <v>85.48</v>
      </c>
      <c r="E217" s="17">
        <v>17125</v>
      </c>
      <c r="F217" s="17">
        <v>409030</v>
      </c>
    </row>
    <row r="218" spans="2:6" x14ac:dyDescent="0.25">
      <c r="B218" s="14">
        <v>173</v>
      </c>
      <c r="C218" s="17">
        <v>40</v>
      </c>
      <c r="D218" s="17">
        <v>94.61</v>
      </c>
      <c r="E218" s="17">
        <v>26767</v>
      </c>
      <c r="F218" s="17">
        <v>873527.13000000012</v>
      </c>
    </row>
    <row r="219" spans="2:6" x14ac:dyDescent="0.25">
      <c r="B219" s="14">
        <v>174</v>
      </c>
      <c r="C219" s="17">
        <v>44</v>
      </c>
      <c r="D219" s="17">
        <v>96.63</v>
      </c>
      <c r="E219" s="17">
        <v>23796</v>
      </c>
      <c r="F219" s="17">
        <v>538972.52</v>
      </c>
    </row>
    <row r="220" spans="2:6" x14ac:dyDescent="0.25">
      <c r="B220" s="14">
        <v>175</v>
      </c>
      <c r="C220" s="17">
        <v>41</v>
      </c>
      <c r="D220" s="17">
        <v>87.87</v>
      </c>
      <c r="E220" s="17">
        <v>18369</v>
      </c>
      <c r="F220" s="17">
        <v>438217.97</v>
      </c>
    </row>
    <row r="221" spans="2:6" x14ac:dyDescent="0.25">
      <c r="B221" s="14">
        <v>176</v>
      </c>
      <c r="C221" s="17">
        <v>42</v>
      </c>
      <c r="D221" s="17">
        <v>96.99</v>
      </c>
      <c r="E221" s="17">
        <v>18002</v>
      </c>
      <c r="F221" s="17">
        <v>230300.02000000002</v>
      </c>
    </row>
    <row r="222" spans="2:6" x14ac:dyDescent="0.25">
      <c r="B222" s="14">
        <v>177</v>
      </c>
      <c r="C222" s="17">
        <v>43</v>
      </c>
      <c r="D222" s="17">
        <v>82.77</v>
      </c>
      <c r="E222" s="17">
        <v>17903</v>
      </c>
      <c r="F222" s="17">
        <v>461036.69000000018</v>
      </c>
    </row>
    <row r="223" spans="2:6" x14ac:dyDescent="0.25">
      <c r="B223" s="14">
        <v>178</v>
      </c>
      <c r="C223" s="17">
        <v>43</v>
      </c>
      <c r="D223" s="17">
        <v>93.81</v>
      </c>
      <c r="E223" s="17">
        <v>14572</v>
      </c>
      <c r="F223" s="17">
        <v>56232.679999999935</v>
      </c>
    </row>
    <row r="224" spans="2:6" x14ac:dyDescent="0.25">
      <c r="B224" s="14">
        <v>179</v>
      </c>
      <c r="C224" s="17">
        <v>43</v>
      </c>
      <c r="D224" s="17">
        <v>83.24</v>
      </c>
      <c r="E224" s="17">
        <v>14383</v>
      </c>
      <c r="F224" s="17">
        <v>196507.08000000007</v>
      </c>
    </row>
    <row r="225" spans="2:6" x14ac:dyDescent="0.25">
      <c r="B225" s="14">
        <v>180</v>
      </c>
      <c r="C225" s="17">
        <v>41</v>
      </c>
      <c r="D225" s="17">
        <v>89.83</v>
      </c>
      <c r="E225" s="17">
        <v>10450</v>
      </c>
      <c r="F225" s="17">
        <v>-137623.5</v>
      </c>
    </row>
    <row r="226" spans="2:6" x14ac:dyDescent="0.25">
      <c r="B226" s="14">
        <v>181</v>
      </c>
      <c r="C226" s="17">
        <v>43</v>
      </c>
      <c r="D226" s="17">
        <v>98.62</v>
      </c>
      <c r="E226" s="17">
        <v>11597</v>
      </c>
      <c r="F226" s="17">
        <v>-184564.14</v>
      </c>
    </row>
    <row r="227" spans="2:6" x14ac:dyDescent="0.25">
      <c r="B227" s="14">
        <v>182</v>
      </c>
      <c r="C227" s="17">
        <v>42</v>
      </c>
      <c r="D227" s="17">
        <v>81.97</v>
      </c>
      <c r="E227" s="17">
        <v>16758</v>
      </c>
      <c r="F227" s="17">
        <v>407352.74</v>
      </c>
    </row>
    <row r="228" spans="2:6" x14ac:dyDescent="0.25">
      <c r="B228" s="14">
        <v>183</v>
      </c>
      <c r="C228" s="17">
        <v>41</v>
      </c>
      <c r="D228" s="17">
        <v>100.82</v>
      </c>
      <c r="E228" s="17">
        <v>19343</v>
      </c>
      <c r="F228" s="17">
        <v>256032.74000000022</v>
      </c>
    </row>
    <row r="229" spans="2:6" x14ac:dyDescent="0.25">
      <c r="B229" s="14">
        <v>184</v>
      </c>
      <c r="C229" s="17">
        <v>43</v>
      </c>
      <c r="D229" s="17">
        <v>76.84</v>
      </c>
      <c r="E229" s="17">
        <v>13413</v>
      </c>
      <c r="F229" s="17">
        <v>211773.07999999984</v>
      </c>
    </row>
    <row r="230" spans="2:6" x14ac:dyDescent="0.25">
      <c r="B230" s="14">
        <v>185</v>
      </c>
      <c r="C230" s="17">
        <v>41</v>
      </c>
      <c r="D230" s="17">
        <v>82.69</v>
      </c>
      <c r="E230" s="17">
        <v>14785</v>
      </c>
      <c r="F230" s="17">
        <v>263458.35000000009</v>
      </c>
    </row>
    <row r="231" spans="2:6" x14ac:dyDescent="0.25">
      <c r="B231" s="14">
        <v>186</v>
      </c>
      <c r="C231" s="17">
        <v>40</v>
      </c>
      <c r="D231" s="17">
        <v>91.53</v>
      </c>
      <c r="E231" s="17">
        <v>15591</v>
      </c>
      <c r="F231" s="17">
        <v>201924.77000000002</v>
      </c>
    </row>
    <row r="232" spans="2:6" x14ac:dyDescent="0.25">
      <c r="B232" s="14">
        <v>187</v>
      </c>
      <c r="C232" s="17">
        <v>40</v>
      </c>
      <c r="D232" s="17">
        <v>83.87</v>
      </c>
      <c r="E232" s="17">
        <v>11641</v>
      </c>
      <c r="F232" s="17">
        <v>24588.329999999958</v>
      </c>
    </row>
    <row r="233" spans="2:6" x14ac:dyDescent="0.25">
      <c r="B233" s="14">
        <v>188</v>
      </c>
      <c r="C233" s="17">
        <v>43</v>
      </c>
      <c r="D233" s="17">
        <v>89.16</v>
      </c>
      <c r="E233" s="17">
        <v>30627</v>
      </c>
      <c r="F233" s="17">
        <v>1197108.6800000002</v>
      </c>
    </row>
    <row r="234" spans="2:6" x14ac:dyDescent="0.25">
      <c r="B234" s="14">
        <v>189</v>
      </c>
      <c r="C234" s="17">
        <v>44</v>
      </c>
      <c r="D234" s="17">
        <v>89.32</v>
      </c>
      <c r="E234" s="17">
        <v>21541</v>
      </c>
      <c r="F234" s="17">
        <v>564812.88000000012</v>
      </c>
    </row>
    <row r="235" spans="2:6" x14ac:dyDescent="0.25">
      <c r="B235" s="14">
        <v>190</v>
      </c>
      <c r="C235" s="17">
        <v>43</v>
      </c>
      <c r="D235" s="17">
        <v>96.33</v>
      </c>
      <c r="E235" s="17">
        <v>26130</v>
      </c>
      <c r="F235" s="17">
        <v>709177.10000000009</v>
      </c>
    </row>
    <row r="236" spans="2:6" x14ac:dyDescent="0.25">
      <c r="B236" s="14">
        <v>191</v>
      </c>
      <c r="C236" s="17">
        <v>41</v>
      </c>
      <c r="D236" s="17">
        <v>80.89</v>
      </c>
      <c r="E236" s="17">
        <v>18297</v>
      </c>
      <c r="F236" s="17">
        <v>560881.66999999993</v>
      </c>
    </row>
    <row r="237" spans="2:6" x14ac:dyDescent="0.25">
      <c r="B237" s="14">
        <v>192</v>
      </c>
      <c r="C237" s="17">
        <v>41</v>
      </c>
      <c r="D237" s="17">
        <v>75.83</v>
      </c>
      <c r="E237" s="17">
        <v>12072</v>
      </c>
      <c r="F237" s="17">
        <v>141956.24</v>
      </c>
    </row>
    <row r="238" spans="2:6" x14ac:dyDescent="0.25">
      <c r="B238" s="14">
        <v>193</v>
      </c>
      <c r="C238" s="17">
        <v>40</v>
      </c>
      <c r="D238" s="17">
        <v>90.75</v>
      </c>
      <c r="E238" s="17">
        <v>16653</v>
      </c>
      <c r="F238" s="17">
        <v>286567.25</v>
      </c>
    </row>
    <row r="239" spans="2:6" x14ac:dyDescent="0.25">
      <c r="B239" s="14">
        <v>194</v>
      </c>
      <c r="C239" s="17">
        <v>40</v>
      </c>
      <c r="D239" s="17">
        <v>79.5</v>
      </c>
      <c r="E239" s="17">
        <v>25816</v>
      </c>
      <c r="F239" s="17">
        <v>1202372</v>
      </c>
    </row>
    <row r="240" spans="2:6" x14ac:dyDescent="0.25">
      <c r="B240" s="14">
        <v>195</v>
      </c>
      <c r="C240" s="17">
        <v>42</v>
      </c>
      <c r="D240" s="17">
        <v>94.31</v>
      </c>
      <c r="E240" s="17">
        <v>16334</v>
      </c>
      <c r="F240" s="17">
        <v>173978.45999999996</v>
      </c>
    </row>
    <row r="241" spans="2:6" x14ac:dyDescent="0.25">
      <c r="B241" s="14">
        <v>196</v>
      </c>
      <c r="C241" s="17">
        <v>42</v>
      </c>
      <c r="D241" s="17">
        <v>92.31</v>
      </c>
      <c r="E241" s="17">
        <v>20857</v>
      </c>
      <c r="F241" s="17">
        <v>499239.32999999984</v>
      </c>
    </row>
    <row r="242" spans="2:6" x14ac:dyDescent="0.25">
      <c r="B242" s="14">
        <v>197</v>
      </c>
      <c r="C242" s="17">
        <v>42</v>
      </c>
      <c r="D242" s="17">
        <v>77.27</v>
      </c>
      <c r="E242" s="17">
        <v>12725</v>
      </c>
      <c r="F242" s="17">
        <v>164564.25</v>
      </c>
    </row>
    <row r="243" spans="2:6" x14ac:dyDescent="0.25">
      <c r="B243" s="14">
        <v>198</v>
      </c>
      <c r="C243" s="17">
        <v>42</v>
      </c>
      <c r="D243" s="17">
        <v>92.5</v>
      </c>
      <c r="E243" s="17">
        <v>17740</v>
      </c>
      <c r="F243" s="17">
        <v>294230</v>
      </c>
    </row>
    <row r="244" spans="2:6" x14ac:dyDescent="0.25">
      <c r="B244" s="14">
        <v>199</v>
      </c>
      <c r="C244" s="17">
        <v>40</v>
      </c>
      <c r="D244" s="17">
        <v>95.88</v>
      </c>
      <c r="E244" s="17">
        <v>24730</v>
      </c>
      <c r="F244" s="17">
        <v>710957.60000000009</v>
      </c>
    </row>
    <row r="245" spans="2:6" x14ac:dyDescent="0.25">
      <c r="B245" s="14">
        <v>200</v>
      </c>
      <c r="C245" s="17">
        <v>44</v>
      </c>
      <c r="D245" s="17">
        <v>98.24</v>
      </c>
      <c r="E245" s="17">
        <v>11189</v>
      </c>
      <c r="F245" s="17">
        <v>-214912.36</v>
      </c>
    </row>
    <row r="246" spans="2:6" x14ac:dyDescent="0.25">
      <c r="B246" s="14">
        <v>201</v>
      </c>
      <c r="C246" s="17">
        <v>42</v>
      </c>
      <c r="D246" s="17">
        <v>98.69</v>
      </c>
      <c r="E246" s="17">
        <v>14964</v>
      </c>
      <c r="F246" s="17">
        <v>22550.840000000084</v>
      </c>
    </row>
    <row r="247" spans="2:6" x14ac:dyDescent="0.25">
      <c r="B247" s="14">
        <v>202</v>
      </c>
      <c r="C247" s="17">
        <v>42</v>
      </c>
      <c r="D247" s="17">
        <v>104.81</v>
      </c>
      <c r="E247" s="17">
        <v>17961</v>
      </c>
      <c r="F247" s="17">
        <v>87384.589999999967</v>
      </c>
    </row>
    <row r="248" spans="2:6" x14ac:dyDescent="0.25">
      <c r="B248" s="14">
        <v>203</v>
      </c>
      <c r="C248" s="17">
        <v>40</v>
      </c>
      <c r="D248" s="17">
        <v>90.23</v>
      </c>
      <c r="E248" s="17">
        <v>27028</v>
      </c>
      <c r="F248" s="17">
        <v>1008715.5599999998</v>
      </c>
    </row>
    <row r="249" spans="2:6" x14ac:dyDescent="0.25">
      <c r="B249" s="14">
        <v>204</v>
      </c>
      <c r="C249" s="17">
        <v>43</v>
      </c>
      <c r="D249" s="17">
        <v>77.47</v>
      </c>
      <c r="E249" s="17">
        <v>13020</v>
      </c>
      <c r="F249" s="17">
        <v>172460.59999999998</v>
      </c>
    </row>
    <row r="250" spans="2:6" x14ac:dyDescent="0.25">
      <c r="B250" s="14">
        <v>205</v>
      </c>
      <c r="C250" s="17">
        <v>43</v>
      </c>
      <c r="D250" s="17">
        <v>99.07</v>
      </c>
      <c r="E250" s="17">
        <v>12199</v>
      </c>
      <c r="F250" s="17">
        <v>-155510.92999999993</v>
      </c>
    </row>
    <row r="251" spans="2:6" x14ac:dyDescent="0.25">
      <c r="B251" s="14">
        <v>206</v>
      </c>
      <c r="C251" s="17">
        <v>42</v>
      </c>
      <c r="D251" s="17">
        <v>79.290000000000006</v>
      </c>
      <c r="E251" s="17">
        <v>12696</v>
      </c>
      <c r="F251" s="17">
        <v>136606.15999999992</v>
      </c>
    </row>
    <row r="252" spans="2:6" x14ac:dyDescent="0.25">
      <c r="B252" s="14">
        <v>207</v>
      </c>
      <c r="C252" s="17">
        <v>43</v>
      </c>
      <c r="D252" s="17">
        <v>81.69</v>
      </c>
      <c r="E252" s="17">
        <v>20290</v>
      </c>
      <c r="F252" s="17">
        <v>657749.90000000014</v>
      </c>
    </row>
    <row r="253" spans="2:6" x14ac:dyDescent="0.25">
      <c r="B253" s="14">
        <v>208</v>
      </c>
      <c r="C253" s="17">
        <v>40</v>
      </c>
      <c r="D253" s="17">
        <v>76.52</v>
      </c>
      <c r="E253" s="17">
        <v>10234</v>
      </c>
      <c r="F253" s="17">
        <v>-5899.6799999999348</v>
      </c>
    </row>
    <row r="254" spans="2:6" x14ac:dyDescent="0.25">
      <c r="B254" s="14">
        <v>209</v>
      </c>
      <c r="C254" s="17">
        <v>42</v>
      </c>
      <c r="D254" s="17">
        <v>101.82</v>
      </c>
      <c r="E254" s="17">
        <v>23260</v>
      </c>
      <c r="F254" s="17">
        <v>433486.80000000005</v>
      </c>
    </row>
    <row r="255" spans="2:6" x14ac:dyDescent="0.25">
      <c r="B255" s="14">
        <v>210</v>
      </c>
      <c r="C255" s="17">
        <v>43</v>
      </c>
      <c r="D255" s="17">
        <v>101.06</v>
      </c>
      <c r="E255" s="17">
        <v>18546</v>
      </c>
      <c r="F255" s="17">
        <v>168917.24</v>
      </c>
    </row>
    <row r="256" spans="2:6" x14ac:dyDescent="0.25">
      <c r="B256" s="14">
        <v>211</v>
      </c>
      <c r="C256" s="17">
        <v>44</v>
      </c>
      <c r="D256" s="17">
        <v>97.53</v>
      </c>
      <c r="E256" s="17">
        <v>25147</v>
      </c>
      <c r="F256" s="17">
        <v>595198.09000000008</v>
      </c>
    </row>
    <row r="257" spans="2:6" x14ac:dyDescent="0.25">
      <c r="B257" s="14">
        <v>212</v>
      </c>
      <c r="C257" s="17">
        <v>42</v>
      </c>
      <c r="D257" s="17">
        <v>78.86</v>
      </c>
      <c r="E257" s="17">
        <v>22306</v>
      </c>
      <c r="F257" s="17">
        <v>892990.84000000008</v>
      </c>
    </row>
    <row r="258" spans="2:6" x14ac:dyDescent="0.25">
      <c r="B258" s="14">
        <v>213</v>
      </c>
      <c r="C258" s="17">
        <v>43</v>
      </c>
      <c r="D258" s="17">
        <v>103.74</v>
      </c>
      <c r="E258" s="17">
        <v>16876</v>
      </c>
      <c r="F258" s="17">
        <v>31939.760000000126</v>
      </c>
    </row>
    <row r="259" spans="2:6" x14ac:dyDescent="0.25">
      <c r="B259" s="14">
        <v>214</v>
      </c>
      <c r="C259" s="17">
        <v>42</v>
      </c>
      <c r="D259" s="17">
        <v>99.99</v>
      </c>
      <c r="E259" s="17">
        <v>20795</v>
      </c>
      <c r="F259" s="17">
        <v>335522.95000000019</v>
      </c>
    </row>
    <row r="260" spans="2:6" x14ac:dyDescent="0.25">
      <c r="B260" s="14">
        <v>215</v>
      </c>
      <c r="C260" s="17">
        <v>44</v>
      </c>
      <c r="D260" s="17">
        <v>88.75</v>
      </c>
      <c r="E260" s="17">
        <v>4689</v>
      </c>
      <c r="F260" s="17">
        <v>-539353.75</v>
      </c>
    </row>
    <row r="261" spans="2:6" x14ac:dyDescent="0.25">
      <c r="B261" s="14">
        <v>216</v>
      </c>
      <c r="C261" s="17">
        <v>39</v>
      </c>
      <c r="D261" s="17">
        <v>80.47</v>
      </c>
      <c r="E261" s="17">
        <v>10201</v>
      </c>
      <c r="F261" s="17">
        <v>-38714.469999999972</v>
      </c>
    </row>
    <row r="262" spans="2:6" x14ac:dyDescent="0.25">
      <c r="B262" s="14">
        <v>217</v>
      </c>
      <c r="C262" s="17">
        <v>43</v>
      </c>
      <c r="D262" s="17">
        <v>93.28</v>
      </c>
      <c r="E262" s="17">
        <v>8216</v>
      </c>
      <c r="F262" s="17">
        <v>-334692.47999999998</v>
      </c>
    </row>
    <row r="263" spans="2:6" x14ac:dyDescent="0.25">
      <c r="B263" s="14">
        <v>218</v>
      </c>
      <c r="C263" s="17">
        <v>42</v>
      </c>
      <c r="D263" s="17">
        <v>103.93</v>
      </c>
      <c r="E263" s="17">
        <v>23967</v>
      </c>
      <c r="F263" s="17">
        <v>421928.68999999994</v>
      </c>
    </row>
    <row r="264" spans="2:6" x14ac:dyDescent="0.25">
      <c r="B264" s="14">
        <v>219</v>
      </c>
      <c r="C264" s="17">
        <v>40</v>
      </c>
      <c r="D264" s="17">
        <v>79.180000000000007</v>
      </c>
      <c r="E264" s="17">
        <v>17910</v>
      </c>
      <c r="F264" s="17">
        <v>579576.19999999995</v>
      </c>
    </row>
    <row r="265" spans="2:6" x14ac:dyDescent="0.25">
      <c r="B265" s="14">
        <v>220</v>
      </c>
      <c r="C265" s="17">
        <v>43</v>
      </c>
      <c r="D265" s="17">
        <v>99.88</v>
      </c>
      <c r="E265" s="17">
        <v>13867</v>
      </c>
      <c r="F265" s="17">
        <v>-71783.959999999963</v>
      </c>
    </row>
    <row r="266" spans="2:6" x14ac:dyDescent="0.25">
      <c r="B266" s="14">
        <v>221</v>
      </c>
      <c r="C266" s="17">
        <v>41</v>
      </c>
      <c r="D266" s="17">
        <v>80.5</v>
      </c>
      <c r="E266" s="17">
        <v>9026</v>
      </c>
      <c r="F266" s="17">
        <v>-150485</v>
      </c>
    </row>
    <row r="267" spans="2:6" x14ac:dyDescent="0.25">
      <c r="B267" s="14">
        <v>222</v>
      </c>
      <c r="C267" s="17">
        <v>42</v>
      </c>
      <c r="D267" s="17">
        <v>91.75</v>
      </c>
      <c r="E267" s="17">
        <v>19051</v>
      </c>
      <c r="F267" s="17">
        <v>393077.75</v>
      </c>
    </row>
    <row r="268" spans="2:6" x14ac:dyDescent="0.25">
      <c r="B268" s="14">
        <v>223</v>
      </c>
      <c r="C268" s="17">
        <v>43</v>
      </c>
      <c r="D268" s="17">
        <v>96.65</v>
      </c>
      <c r="E268" s="17">
        <v>13692</v>
      </c>
      <c r="F268" s="17">
        <v>-37379.800000000047</v>
      </c>
    </row>
    <row r="269" spans="2:6" x14ac:dyDescent="0.25">
      <c r="B269" s="14">
        <v>224</v>
      </c>
      <c r="C269" s="17">
        <v>39</v>
      </c>
      <c r="D269" s="17">
        <v>98.68</v>
      </c>
      <c r="E269" s="17">
        <v>15754</v>
      </c>
      <c r="F269" s="17">
        <v>116035.27999999991</v>
      </c>
    </row>
    <row r="270" spans="2:6" x14ac:dyDescent="0.25">
      <c r="B270" s="14">
        <v>225</v>
      </c>
      <c r="C270" s="17">
        <v>43</v>
      </c>
      <c r="D270" s="17">
        <v>88.89</v>
      </c>
      <c r="E270" s="17">
        <v>14988</v>
      </c>
      <c r="F270" s="17">
        <v>155844.67999999993</v>
      </c>
    </row>
    <row r="271" spans="2:6" x14ac:dyDescent="0.25">
      <c r="B271" s="14">
        <v>226</v>
      </c>
      <c r="C271" s="17">
        <v>44</v>
      </c>
      <c r="D271" s="17">
        <v>81.099999999999994</v>
      </c>
      <c r="E271" s="17">
        <v>19934</v>
      </c>
      <c r="F271" s="17">
        <v>623122.60000000009</v>
      </c>
    </row>
    <row r="272" spans="2:6" x14ac:dyDescent="0.25">
      <c r="B272" s="14">
        <v>227</v>
      </c>
      <c r="C272" s="17">
        <v>41</v>
      </c>
      <c r="D272" s="17">
        <v>90.89</v>
      </c>
      <c r="E272" s="17">
        <v>21615</v>
      </c>
      <c r="F272" s="17">
        <v>600582.64999999991</v>
      </c>
    </row>
    <row r="273" spans="2:6" x14ac:dyDescent="0.25">
      <c r="B273" s="14">
        <v>228</v>
      </c>
      <c r="C273" s="17">
        <v>42</v>
      </c>
      <c r="D273" s="17">
        <v>90.89</v>
      </c>
      <c r="E273" s="17">
        <v>14338</v>
      </c>
      <c r="F273" s="17">
        <v>97885.179999999935</v>
      </c>
    </row>
    <row r="274" spans="2:6" x14ac:dyDescent="0.25">
      <c r="B274" s="14">
        <v>229</v>
      </c>
      <c r="C274" s="17">
        <v>43</v>
      </c>
      <c r="D274" s="17">
        <v>81.97</v>
      </c>
      <c r="E274" s="17">
        <v>19240</v>
      </c>
      <c r="F274" s="17">
        <v>574337.19999999995</v>
      </c>
    </row>
    <row r="275" spans="2:6" x14ac:dyDescent="0.25">
      <c r="B275" s="14">
        <v>230</v>
      </c>
      <c r="C275" s="17">
        <v>41</v>
      </c>
      <c r="D275" s="17">
        <v>82.29</v>
      </c>
      <c r="E275" s="17">
        <v>20387</v>
      </c>
      <c r="F275" s="17">
        <v>693499.76999999979</v>
      </c>
    </row>
    <row r="276" spans="2:6" x14ac:dyDescent="0.25">
      <c r="B276" s="14">
        <v>231</v>
      </c>
      <c r="C276" s="17">
        <v>42</v>
      </c>
      <c r="D276" s="17">
        <v>82.86</v>
      </c>
      <c r="E276" s="17">
        <v>19266</v>
      </c>
      <c r="F276" s="17">
        <v>578381.24</v>
      </c>
    </row>
    <row r="277" spans="2:6" x14ac:dyDescent="0.25">
      <c r="B277" s="14">
        <v>232</v>
      </c>
      <c r="C277" s="17">
        <v>41</v>
      </c>
      <c r="D277" s="17">
        <v>91.82</v>
      </c>
      <c r="E277" s="17">
        <v>24618</v>
      </c>
      <c r="F277" s="17">
        <v>779219.24000000022</v>
      </c>
    </row>
    <row r="278" spans="2:6" x14ac:dyDescent="0.25">
      <c r="B278" s="14">
        <v>233</v>
      </c>
      <c r="C278" s="17">
        <v>44</v>
      </c>
      <c r="D278" s="17">
        <v>95.38</v>
      </c>
      <c r="E278" s="17">
        <v>24756</v>
      </c>
      <c r="F278" s="17">
        <v>625952.7200000002</v>
      </c>
    </row>
    <row r="279" spans="2:6" x14ac:dyDescent="0.25">
      <c r="B279" s="14">
        <v>234</v>
      </c>
      <c r="C279" s="17">
        <v>42</v>
      </c>
      <c r="D279" s="17">
        <v>104.35</v>
      </c>
      <c r="E279" s="17">
        <v>4431</v>
      </c>
      <c r="F279" s="17">
        <v>-616707.85</v>
      </c>
    </row>
    <row r="280" spans="2:6" x14ac:dyDescent="0.25">
      <c r="B280" s="14">
        <v>235</v>
      </c>
      <c r="C280" s="17">
        <v>42</v>
      </c>
      <c r="D280" s="17">
        <v>91.1</v>
      </c>
      <c r="E280" s="17">
        <v>18563</v>
      </c>
      <c r="F280" s="17">
        <v>373301.70000000019</v>
      </c>
    </row>
    <row r="281" spans="2:6" x14ac:dyDescent="0.25">
      <c r="B281" s="14">
        <v>236</v>
      </c>
      <c r="C281" s="17">
        <v>41</v>
      </c>
      <c r="D281" s="17">
        <v>89.18</v>
      </c>
      <c r="E281" s="17">
        <v>22132</v>
      </c>
      <c r="F281" s="17">
        <v>673124.23999999976</v>
      </c>
    </row>
    <row r="282" spans="2:6" x14ac:dyDescent="0.25">
      <c r="B282" s="14">
        <v>237</v>
      </c>
      <c r="C282" s="17">
        <v>44</v>
      </c>
      <c r="D282" s="17">
        <v>80.28</v>
      </c>
      <c r="E282" s="17">
        <v>17038</v>
      </c>
      <c r="F282" s="17">
        <v>423079.35999999987</v>
      </c>
    </row>
    <row r="283" spans="2:6" x14ac:dyDescent="0.25">
      <c r="B283" s="14">
        <v>238</v>
      </c>
      <c r="C283" s="17">
        <v>39</v>
      </c>
      <c r="D283" s="17">
        <v>96.32</v>
      </c>
      <c r="E283" s="17">
        <v>17269</v>
      </c>
      <c r="F283" s="17">
        <v>249689.92000000016</v>
      </c>
    </row>
    <row r="284" spans="2:6" x14ac:dyDescent="0.25">
      <c r="B284" s="14">
        <v>239</v>
      </c>
      <c r="C284" s="17">
        <v>41</v>
      </c>
      <c r="D284" s="17">
        <v>99.99</v>
      </c>
      <c r="E284" s="17">
        <v>19164</v>
      </c>
      <c r="F284" s="17">
        <v>261703.64000000013</v>
      </c>
    </row>
    <row r="285" spans="2:6" x14ac:dyDescent="0.25">
      <c r="B285" s="14">
        <v>240</v>
      </c>
      <c r="C285" s="17">
        <v>41</v>
      </c>
      <c r="D285" s="17">
        <v>91.45</v>
      </c>
      <c r="E285" s="17">
        <v>16304</v>
      </c>
      <c r="F285" s="17">
        <v>235031.19999999995</v>
      </c>
    </row>
    <row r="286" spans="2:6" x14ac:dyDescent="0.25">
      <c r="B286" s="14">
        <v>241</v>
      </c>
      <c r="C286" s="17">
        <v>41</v>
      </c>
      <c r="D286" s="17">
        <v>88.09</v>
      </c>
      <c r="E286" s="17">
        <v>17828</v>
      </c>
      <c r="F286" s="17">
        <v>396355.48</v>
      </c>
    </row>
    <row r="287" spans="2:6" x14ac:dyDescent="0.25">
      <c r="B287" s="14">
        <v>242</v>
      </c>
      <c r="C287" s="17">
        <v>43</v>
      </c>
      <c r="D287" s="17">
        <v>103.18</v>
      </c>
      <c r="E287" s="17">
        <v>21485</v>
      </c>
      <c r="F287" s="17">
        <v>284837.69999999995</v>
      </c>
    </row>
    <row r="288" spans="2:6" x14ac:dyDescent="0.25">
      <c r="B288" s="14">
        <v>243</v>
      </c>
      <c r="C288" s="17">
        <v>42</v>
      </c>
      <c r="D288" s="17">
        <v>91.8</v>
      </c>
      <c r="E288" s="17">
        <v>20628</v>
      </c>
      <c r="F288" s="17">
        <v>494945.60000000009</v>
      </c>
    </row>
    <row r="289" spans="2:6" x14ac:dyDescent="0.25">
      <c r="B289" s="14">
        <v>244</v>
      </c>
      <c r="C289" s="17">
        <v>42</v>
      </c>
      <c r="D289" s="17">
        <v>77.45</v>
      </c>
      <c r="E289" s="17">
        <v>30807</v>
      </c>
      <c r="F289" s="17">
        <v>1600696.85</v>
      </c>
    </row>
    <row r="290" spans="2:6" x14ac:dyDescent="0.25">
      <c r="B290" s="14">
        <v>245</v>
      </c>
      <c r="C290" s="17">
        <v>40</v>
      </c>
      <c r="D290" s="17">
        <v>81.34</v>
      </c>
      <c r="E290" s="17">
        <v>17246</v>
      </c>
      <c r="F290" s="17">
        <v>489324.35999999987</v>
      </c>
    </row>
    <row r="291" spans="2:6" x14ac:dyDescent="0.25">
      <c r="B291" s="14">
        <v>246</v>
      </c>
      <c r="C291" s="17">
        <v>40</v>
      </c>
      <c r="D291" s="17">
        <v>86.24</v>
      </c>
      <c r="E291" s="17">
        <v>13523</v>
      </c>
      <c r="F291" s="17">
        <v>133933.4800000001</v>
      </c>
    </row>
    <row r="292" spans="2:6" x14ac:dyDescent="0.25">
      <c r="B292" s="14">
        <v>247</v>
      </c>
      <c r="C292" s="17">
        <v>44</v>
      </c>
      <c r="D292" s="17">
        <v>87.1</v>
      </c>
      <c r="E292" s="17">
        <v>19416</v>
      </c>
      <c r="F292" s="17">
        <v>468346.40000000014</v>
      </c>
    </row>
    <row r="293" spans="2:6" x14ac:dyDescent="0.25">
      <c r="B293" s="14">
        <v>248</v>
      </c>
      <c r="C293" s="17">
        <v>41</v>
      </c>
      <c r="D293" s="17">
        <v>79.73</v>
      </c>
      <c r="E293" s="17">
        <v>16953</v>
      </c>
      <c r="F293" s="17">
        <v>476911.30999999982</v>
      </c>
    </row>
    <row r="294" spans="2:6" x14ac:dyDescent="0.25">
      <c r="B294" s="14">
        <v>249</v>
      </c>
      <c r="C294" s="17">
        <v>42</v>
      </c>
      <c r="D294" s="17">
        <v>82.57</v>
      </c>
      <c r="E294" s="17">
        <v>13359</v>
      </c>
      <c r="F294" s="17">
        <v>144310.37000000011</v>
      </c>
    </row>
    <row r="295" spans="2:6" x14ac:dyDescent="0.25">
      <c r="B295" s="14">
        <v>250</v>
      </c>
      <c r="C295" s="17">
        <v>42</v>
      </c>
      <c r="D295" s="17">
        <v>95.19</v>
      </c>
      <c r="E295" s="17">
        <v>12159</v>
      </c>
      <c r="F295" s="17">
        <v>-98452.209999999963</v>
      </c>
    </row>
    <row r="296" spans="2:6" x14ac:dyDescent="0.25">
      <c r="B296" s="14">
        <v>251</v>
      </c>
      <c r="C296" s="17">
        <v>41</v>
      </c>
      <c r="D296" s="17">
        <v>92.57</v>
      </c>
      <c r="E296" s="17">
        <v>14387</v>
      </c>
      <c r="F296" s="17">
        <v>91341.410000000149</v>
      </c>
    </row>
    <row r="297" spans="2:6" x14ac:dyDescent="0.25">
      <c r="B297" s="14">
        <v>252</v>
      </c>
      <c r="C297" s="17">
        <v>41</v>
      </c>
      <c r="D297" s="17">
        <v>93.87</v>
      </c>
      <c r="E297" s="17">
        <v>13339</v>
      </c>
      <c r="F297" s="17">
        <v>5430.0699999999488</v>
      </c>
    </row>
    <row r="298" spans="2:6" x14ac:dyDescent="0.25">
      <c r="B298" s="14">
        <v>253</v>
      </c>
      <c r="C298" s="17">
        <v>43</v>
      </c>
      <c r="D298" s="17">
        <v>99.61</v>
      </c>
      <c r="E298" s="17">
        <v>17792</v>
      </c>
      <c r="F298" s="17">
        <v>153290.88</v>
      </c>
    </row>
    <row r="299" spans="2:6" x14ac:dyDescent="0.25">
      <c r="B299" s="14">
        <v>254</v>
      </c>
      <c r="C299" s="17">
        <v>39</v>
      </c>
      <c r="D299" s="17">
        <v>89.81</v>
      </c>
      <c r="E299" s="17">
        <v>14919</v>
      </c>
      <c r="F299" s="17">
        <v>197164.61</v>
      </c>
    </row>
    <row r="300" spans="2:6" x14ac:dyDescent="0.25">
      <c r="B300" s="14">
        <v>255</v>
      </c>
      <c r="C300" s="17">
        <v>44</v>
      </c>
      <c r="D300" s="17">
        <v>104.2</v>
      </c>
      <c r="E300" s="17">
        <v>16362</v>
      </c>
      <c r="F300" s="17">
        <v>-18810.400000000023</v>
      </c>
    </row>
    <row r="301" spans="2:6" x14ac:dyDescent="0.25">
      <c r="B301" s="14">
        <v>256</v>
      </c>
      <c r="C301" s="17">
        <v>39</v>
      </c>
      <c r="D301" s="17">
        <v>76.819999999999993</v>
      </c>
      <c r="E301" s="17">
        <v>11483</v>
      </c>
      <c r="F301" s="17">
        <v>105155.94000000006</v>
      </c>
    </row>
    <row r="302" spans="2:6" x14ac:dyDescent="0.25">
      <c r="B302" s="14">
        <v>257</v>
      </c>
      <c r="C302" s="17">
        <v>39</v>
      </c>
      <c r="D302" s="17">
        <v>91.8</v>
      </c>
      <c r="E302" s="17">
        <v>6309</v>
      </c>
      <c r="F302" s="17">
        <v>-419726.19999999995</v>
      </c>
    </row>
    <row r="303" spans="2:6" x14ac:dyDescent="0.25">
      <c r="B303" s="14">
        <v>258</v>
      </c>
      <c r="C303" s="17">
        <v>44</v>
      </c>
      <c r="D303" s="17">
        <v>104.37</v>
      </c>
      <c r="E303" s="17">
        <v>19860</v>
      </c>
      <c r="F303" s="17">
        <v>155511.79999999993</v>
      </c>
    </row>
    <row r="304" spans="2:6" x14ac:dyDescent="0.25">
      <c r="B304" s="14">
        <v>259</v>
      </c>
      <c r="C304" s="17">
        <v>42</v>
      </c>
      <c r="D304" s="17">
        <v>103.81</v>
      </c>
      <c r="E304" s="17">
        <v>15186</v>
      </c>
      <c r="F304" s="17">
        <v>-42256.660000000033</v>
      </c>
    </row>
    <row r="305" spans="2:6" x14ac:dyDescent="0.25">
      <c r="B305" s="14">
        <v>260</v>
      </c>
      <c r="C305" s="17">
        <v>44</v>
      </c>
      <c r="D305" s="17">
        <v>85.96</v>
      </c>
      <c r="E305" s="17">
        <v>19919</v>
      </c>
      <c r="F305" s="17">
        <v>525207.76</v>
      </c>
    </row>
    <row r="306" spans="2:6" x14ac:dyDescent="0.25">
      <c r="B306" s="14">
        <v>261</v>
      </c>
      <c r="C306" s="17">
        <v>39</v>
      </c>
      <c r="D306" s="17">
        <v>82.38</v>
      </c>
      <c r="E306" s="17">
        <v>17810</v>
      </c>
      <c r="F306" s="17">
        <v>532412.20000000019</v>
      </c>
    </row>
    <row r="307" spans="2:6" x14ac:dyDescent="0.25">
      <c r="B307" s="14">
        <v>262</v>
      </c>
      <c r="C307" s="17">
        <v>41</v>
      </c>
      <c r="D307" s="17">
        <v>97.72</v>
      </c>
      <c r="E307" s="17">
        <v>20619</v>
      </c>
      <c r="F307" s="17">
        <v>392913.32000000007</v>
      </c>
    </row>
    <row r="308" spans="2:6" x14ac:dyDescent="0.25">
      <c r="B308" s="14">
        <v>263</v>
      </c>
      <c r="C308" s="17">
        <v>45</v>
      </c>
      <c r="D308" s="17">
        <v>86.71</v>
      </c>
      <c r="E308" s="17">
        <v>33686</v>
      </c>
      <c r="F308" s="17">
        <v>1416730.9400000004</v>
      </c>
    </row>
    <row r="309" spans="2:6" x14ac:dyDescent="0.25">
      <c r="B309" s="14">
        <v>264</v>
      </c>
      <c r="C309" s="17">
        <v>42</v>
      </c>
      <c r="D309" s="17">
        <v>82.13</v>
      </c>
      <c r="E309" s="17">
        <v>18628</v>
      </c>
      <c r="F309" s="17">
        <v>544678.3600000001</v>
      </c>
    </row>
    <row r="310" spans="2:6" x14ac:dyDescent="0.25">
      <c r="B310" s="14">
        <v>265</v>
      </c>
      <c r="C310" s="17">
        <v>40</v>
      </c>
      <c r="D310" s="17">
        <v>75.180000000000007</v>
      </c>
      <c r="E310" s="17">
        <v>16439</v>
      </c>
      <c r="F310" s="17">
        <v>527916.98</v>
      </c>
    </row>
    <row r="311" spans="2:6" x14ac:dyDescent="0.25">
      <c r="B311" s="14">
        <v>266</v>
      </c>
      <c r="C311" s="17">
        <v>42</v>
      </c>
      <c r="D311" s="17">
        <v>93.74</v>
      </c>
      <c r="E311" s="17">
        <v>15224</v>
      </c>
      <c r="F311" s="17">
        <v>113070.24000000011</v>
      </c>
    </row>
    <row r="312" spans="2:6" x14ac:dyDescent="0.25">
      <c r="B312" s="14">
        <v>267</v>
      </c>
      <c r="C312" s="17">
        <v>43</v>
      </c>
      <c r="D312" s="17">
        <v>78.91</v>
      </c>
      <c r="E312" s="17">
        <v>17554</v>
      </c>
      <c r="F312" s="17">
        <v>503237.8600000001</v>
      </c>
    </row>
    <row r="313" spans="2:6" x14ac:dyDescent="0.25">
      <c r="B313" s="14">
        <v>268</v>
      </c>
      <c r="C313" s="17">
        <v>44</v>
      </c>
      <c r="D313" s="17">
        <v>101.2</v>
      </c>
      <c r="E313" s="17">
        <v>18788</v>
      </c>
      <c r="F313" s="17">
        <v>160794.39999999991</v>
      </c>
    </row>
    <row r="314" spans="2:6" x14ac:dyDescent="0.25">
      <c r="B314" s="14">
        <v>269</v>
      </c>
      <c r="C314" s="17">
        <v>43</v>
      </c>
      <c r="D314" s="17">
        <v>76.650000000000006</v>
      </c>
      <c r="E314" s="17">
        <v>20076</v>
      </c>
      <c r="F314" s="17">
        <v>743030.59999999986</v>
      </c>
    </row>
    <row r="315" spans="2:6" x14ac:dyDescent="0.25">
      <c r="B315" s="14">
        <v>270</v>
      </c>
      <c r="C315" s="17">
        <v>42</v>
      </c>
      <c r="D315" s="17">
        <v>103.3</v>
      </c>
      <c r="E315" s="17">
        <v>15478</v>
      </c>
      <c r="F315" s="17">
        <v>-18831.399999999907</v>
      </c>
    </row>
    <row r="316" spans="2:6" x14ac:dyDescent="0.25">
      <c r="B316" s="14">
        <v>271</v>
      </c>
      <c r="C316" s="17">
        <v>42</v>
      </c>
      <c r="D316" s="17">
        <v>94.05</v>
      </c>
      <c r="E316" s="17">
        <v>16885</v>
      </c>
      <c r="F316" s="17">
        <v>212910.75</v>
      </c>
    </row>
    <row r="317" spans="2:6" x14ac:dyDescent="0.25">
      <c r="B317" s="14">
        <v>272</v>
      </c>
      <c r="C317" s="17">
        <v>41</v>
      </c>
      <c r="D317" s="17">
        <v>103.59</v>
      </c>
      <c r="E317" s="17">
        <v>21374</v>
      </c>
      <c r="F317" s="17">
        <v>312959.33999999985</v>
      </c>
    </row>
    <row r="318" spans="2:6" x14ac:dyDescent="0.25">
      <c r="B318" s="14">
        <v>273</v>
      </c>
      <c r="C318" s="17">
        <v>41</v>
      </c>
      <c r="D318" s="17">
        <v>104.44</v>
      </c>
      <c r="E318" s="17">
        <v>22231</v>
      </c>
      <c r="F318" s="17">
        <v>340692.3600000001</v>
      </c>
    </row>
    <row r="319" spans="2:6" x14ac:dyDescent="0.25">
      <c r="B319" s="14">
        <v>274</v>
      </c>
      <c r="C319" s="17">
        <v>39</v>
      </c>
      <c r="D319" s="17">
        <v>85.62</v>
      </c>
      <c r="E319" s="17">
        <v>16004</v>
      </c>
      <c r="F319" s="17">
        <v>340377.52</v>
      </c>
    </row>
    <row r="320" spans="2:6" x14ac:dyDescent="0.25">
      <c r="B320" s="14">
        <v>275</v>
      </c>
      <c r="C320" s="17">
        <v>40</v>
      </c>
      <c r="D320" s="17">
        <v>95.87</v>
      </c>
      <c r="E320" s="17">
        <v>15879</v>
      </c>
      <c r="F320" s="17">
        <v>152441.2699999999</v>
      </c>
    </row>
    <row r="321" spans="2:6" x14ac:dyDescent="0.25">
      <c r="B321" s="14">
        <v>276</v>
      </c>
      <c r="C321" s="17">
        <v>42</v>
      </c>
      <c r="D321" s="17">
        <v>82.73</v>
      </c>
      <c r="E321" s="17">
        <v>18355</v>
      </c>
      <c r="F321" s="17">
        <v>513225.84999999986</v>
      </c>
    </row>
    <row r="322" spans="2:6" x14ac:dyDescent="0.25">
      <c r="B322" s="14">
        <v>277</v>
      </c>
      <c r="C322" s="17">
        <v>41</v>
      </c>
      <c r="D322" s="17">
        <v>101.53</v>
      </c>
      <c r="E322" s="17">
        <v>25678</v>
      </c>
      <c r="F322" s="17">
        <v>600036.65999999992</v>
      </c>
    </row>
    <row r="323" spans="2:6" x14ac:dyDescent="0.25">
      <c r="B323" s="14">
        <v>278</v>
      </c>
      <c r="C323" s="17">
        <v>39</v>
      </c>
      <c r="D323" s="17">
        <v>87.35</v>
      </c>
      <c r="E323" s="17">
        <v>10335</v>
      </c>
      <c r="F323" s="17">
        <v>-99162.249999999884</v>
      </c>
    </row>
    <row r="324" spans="2:6" x14ac:dyDescent="0.25">
      <c r="B324" s="14">
        <v>279</v>
      </c>
      <c r="C324" s="17">
        <v>41</v>
      </c>
      <c r="D324" s="17">
        <v>104.45</v>
      </c>
      <c r="E324" s="17">
        <v>12159</v>
      </c>
      <c r="F324" s="17">
        <v>-198885.55000000005</v>
      </c>
    </row>
    <row r="325" spans="2:6" x14ac:dyDescent="0.25">
      <c r="B325" s="14">
        <v>280</v>
      </c>
      <c r="C325" s="17">
        <v>44</v>
      </c>
      <c r="D325" s="17">
        <v>103.3</v>
      </c>
      <c r="E325" s="17">
        <v>14349</v>
      </c>
      <c r="F325" s="17">
        <v>-108156.69999999995</v>
      </c>
    </row>
    <row r="326" spans="2:6" x14ac:dyDescent="0.25">
      <c r="B326" s="14">
        <v>281</v>
      </c>
      <c r="C326" s="17">
        <v>43</v>
      </c>
      <c r="D326" s="17">
        <v>78.239999999999995</v>
      </c>
      <c r="E326" s="17">
        <v>17963</v>
      </c>
      <c r="F326" s="17">
        <v>546802.88000000012</v>
      </c>
    </row>
    <row r="327" spans="2:6" x14ac:dyDescent="0.25">
      <c r="B327" s="14">
        <v>282</v>
      </c>
      <c r="C327" s="17">
        <v>41</v>
      </c>
      <c r="D327" s="17">
        <v>89.15</v>
      </c>
      <c r="E327" s="17">
        <v>14431</v>
      </c>
      <c r="F327" s="17">
        <v>143574.34999999986</v>
      </c>
    </row>
    <row r="328" spans="2:6" x14ac:dyDescent="0.25">
      <c r="B328" s="14">
        <v>283</v>
      </c>
      <c r="C328" s="17">
        <v>41</v>
      </c>
      <c r="D328" s="17">
        <v>100.73</v>
      </c>
      <c r="E328" s="17">
        <v>22498</v>
      </c>
      <c r="F328" s="17">
        <v>438460.45999999996</v>
      </c>
    </row>
    <row r="329" spans="2:6" x14ac:dyDescent="0.25">
      <c r="B329" s="14">
        <v>284</v>
      </c>
      <c r="C329" s="17">
        <v>45</v>
      </c>
      <c r="D329" s="17">
        <v>79.34</v>
      </c>
      <c r="E329" s="17">
        <v>7239</v>
      </c>
      <c r="F329" s="17">
        <v>-309536.26</v>
      </c>
    </row>
    <row r="330" spans="2:6" x14ac:dyDescent="0.25">
      <c r="B330" s="14">
        <v>285</v>
      </c>
      <c r="C330" s="17">
        <v>42</v>
      </c>
      <c r="D330" s="17">
        <v>100.32</v>
      </c>
      <c r="E330" s="17">
        <v>25750</v>
      </c>
      <c r="F330" s="17">
        <v>609510.00000000023</v>
      </c>
    </row>
    <row r="331" spans="2:6" x14ac:dyDescent="0.25">
      <c r="B331" s="14">
        <v>286</v>
      </c>
      <c r="C331" s="17">
        <v>44</v>
      </c>
      <c r="D331" s="17">
        <v>102.68</v>
      </c>
      <c r="E331" s="17">
        <v>16439</v>
      </c>
      <c r="F331" s="17">
        <v>10088.479999999865</v>
      </c>
    </row>
    <row r="332" spans="2:6" x14ac:dyDescent="0.25">
      <c r="B332" s="14">
        <v>287</v>
      </c>
      <c r="C332" s="17">
        <v>43</v>
      </c>
      <c r="D332" s="17">
        <v>102.75</v>
      </c>
      <c r="E332" s="17">
        <v>15543</v>
      </c>
      <c r="F332" s="17">
        <v>-22335.25</v>
      </c>
    </row>
    <row r="333" spans="2:6" x14ac:dyDescent="0.25">
      <c r="B333" s="14">
        <v>288</v>
      </c>
      <c r="C333" s="17">
        <v>40</v>
      </c>
      <c r="D333" s="17">
        <v>91.21</v>
      </c>
      <c r="E333" s="17">
        <v>21380</v>
      </c>
      <c r="F333" s="17">
        <v>599350.20000000019</v>
      </c>
    </row>
    <row r="334" spans="2:6" x14ac:dyDescent="0.25">
      <c r="B334" s="14">
        <v>289</v>
      </c>
      <c r="C334" s="17">
        <v>39</v>
      </c>
      <c r="D334" s="17">
        <v>96.11</v>
      </c>
      <c r="E334" s="17">
        <v>13524</v>
      </c>
      <c r="F334" s="17">
        <v>14048.359999999986</v>
      </c>
    </row>
    <row r="335" spans="2:6" x14ac:dyDescent="0.25">
      <c r="B335" s="14">
        <v>290</v>
      </c>
      <c r="C335" s="17">
        <v>41</v>
      </c>
      <c r="D335" s="17">
        <v>92.95</v>
      </c>
      <c r="E335" s="17">
        <v>23387</v>
      </c>
      <c r="F335" s="17">
        <v>671324.34999999986</v>
      </c>
    </row>
    <row r="336" spans="2:6" x14ac:dyDescent="0.25">
      <c r="B336" s="14">
        <v>291</v>
      </c>
      <c r="C336" s="17">
        <v>41</v>
      </c>
      <c r="D336" s="17">
        <v>102.41</v>
      </c>
      <c r="E336" s="17">
        <v>18583</v>
      </c>
      <c r="F336" s="17">
        <v>183028.97000000009</v>
      </c>
    </row>
    <row r="337" spans="2:6" x14ac:dyDescent="0.25">
      <c r="B337" s="14">
        <v>292</v>
      </c>
      <c r="C337" s="17">
        <v>42</v>
      </c>
      <c r="D337" s="17">
        <v>87.02</v>
      </c>
      <c r="E337" s="17">
        <v>21968</v>
      </c>
      <c r="F337" s="17">
        <v>687320.64000000013</v>
      </c>
    </row>
    <row r="338" spans="2:6" x14ac:dyDescent="0.25">
      <c r="B338" s="14">
        <v>293</v>
      </c>
      <c r="C338" s="17">
        <v>43</v>
      </c>
      <c r="D338" s="17">
        <v>90.76</v>
      </c>
      <c r="E338" s="17">
        <v>24499</v>
      </c>
      <c r="F338" s="17">
        <v>748314.75999999978</v>
      </c>
    </row>
    <row r="339" spans="2:6" x14ac:dyDescent="0.25">
      <c r="B339" s="14">
        <v>294</v>
      </c>
      <c r="C339" s="17">
        <v>39</v>
      </c>
      <c r="D339" s="17">
        <v>98.53</v>
      </c>
      <c r="E339" s="17">
        <v>23894</v>
      </c>
      <c r="F339" s="17">
        <v>618764.17999999993</v>
      </c>
    </row>
    <row r="340" spans="2:6" x14ac:dyDescent="0.25">
      <c r="B340" s="14">
        <v>295</v>
      </c>
      <c r="C340" s="17">
        <v>41</v>
      </c>
      <c r="D340" s="17">
        <v>103.7</v>
      </c>
      <c r="E340" s="17">
        <v>29290</v>
      </c>
      <c r="F340" s="17">
        <v>740447</v>
      </c>
    </row>
    <row r="341" spans="2:6" x14ac:dyDescent="0.25">
      <c r="B341" s="14">
        <v>296</v>
      </c>
      <c r="C341" s="17">
        <v>42</v>
      </c>
      <c r="D341" s="17">
        <v>78.739999999999995</v>
      </c>
      <c r="E341" s="17">
        <v>20254</v>
      </c>
      <c r="F341" s="17">
        <v>735078.04</v>
      </c>
    </row>
    <row r="342" spans="2:6" x14ac:dyDescent="0.25">
      <c r="B342" s="14">
        <v>297</v>
      </c>
      <c r="C342" s="17">
        <v>40</v>
      </c>
      <c r="D342" s="17">
        <v>80.22</v>
      </c>
      <c r="E342" s="17">
        <v>12754</v>
      </c>
      <c r="F342" s="17">
        <v>154760.12</v>
      </c>
    </row>
    <row r="343" spans="2:6" x14ac:dyDescent="0.25">
      <c r="B343" s="14">
        <v>298</v>
      </c>
      <c r="C343" s="17">
        <v>42</v>
      </c>
      <c r="D343" s="17">
        <v>102.29</v>
      </c>
      <c r="E343" s="17">
        <v>8529</v>
      </c>
      <c r="F343" s="17">
        <v>-383378.41000000003</v>
      </c>
    </row>
    <row r="344" spans="2:6" x14ac:dyDescent="0.25">
      <c r="B344" s="14">
        <v>299</v>
      </c>
      <c r="C344" s="17">
        <v>44</v>
      </c>
      <c r="D344" s="17">
        <v>82.64</v>
      </c>
      <c r="E344" s="17">
        <v>14849</v>
      </c>
      <c r="F344" s="17">
        <v>224473.6399999999</v>
      </c>
    </row>
    <row r="345" spans="2:6" x14ac:dyDescent="0.25">
      <c r="B345" s="14">
        <v>300</v>
      </c>
      <c r="C345" s="17">
        <v>42</v>
      </c>
      <c r="D345" s="17">
        <v>79.709999999999994</v>
      </c>
      <c r="E345" s="17">
        <v>30182</v>
      </c>
      <c r="F345" s="17">
        <v>1482766.7800000003</v>
      </c>
    </row>
    <row r="346" spans="2:6" x14ac:dyDescent="0.25">
      <c r="B346" s="14">
        <v>301</v>
      </c>
      <c r="C346" s="17">
        <v>42</v>
      </c>
      <c r="D346" s="17">
        <v>98.8</v>
      </c>
      <c r="E346" s="17">
        <v>23400</v>
      </c>
      <c r="F346" s="17">
        <v>511880</v>
      </c>
    </row>
    <row r="347" spans="2:6" x14ac:dyDescent="0.25">
      <c r="B347" s="14">
        <v>302</v>
      </c>
      <c r="C347" s="17">
        <v>39</v>
      </c>
      <c r="D347" s="17">
        <v>76.61</v>
      </c>
      <c r="E347" s="17">
        <v>17006</v>
      </c>
      <c r="F347" s="17">
        <v>568130.34000000008</v>
      </c>
    </row>
    <row r="348" spans="2:6" x14ac:dyDescent="0.25">
      <c r="B348" s="14">
        <v>303</v>
      </c>
      <c r="C348" s="17">
        <v>45</v>
      </c>
      <c r="D348" s="17">
        <v>93.5</v>
      </c>
      <c r="E348" s="17">
        <v>22302</v>
      </c>
      <c r="F348" s="17">
        <v>499271</v>
      </c>
    </row>
    <row r="349" spans="2:6" x14ac:dyDescent="0.25">
      <c r="B349" s="14">
        <v>304</v>
      </c>
      <c r="C349" s="17">
        <v>43</v>
      </c>
      <c r="D349" s="17">
        <v>104.56</v>
      </c>
      <c r="E349" s="17">
        <v>11933</v>
      </c>
      <c r="F349" s="17">
        <v>-236166.47999999998</v>
      </c>
    </row>
    <row r="350" spans="2:6" x14ac:dyDescent="0.25">
      <c r="B350" s="14">
        <v>305</v>
      </c>
      <c r="C350" s="17">
        <v>42</v>
      </c>
      <c r="D350" s="17">
        <v>90.1</v>
      </c>
      <c r="E350" s="17">
        <v>14510</v>
      </c>
      <c r="F350" s="17">
        <v>120719.00000000012</v>
      </c>
    </row>
    <row r="351" spans="2:6" x14ac:dyDescent="0.25">
      <c r="B351" s="14">
        <v>306</v>
      </c>
      <c r="C351" s="17">
        <v>44</v>
      </c>
      <c r="D351" s="17">
        <v>99.5</v>
      </c>
      <c r="E351" s="17">
        <v>21568</v>
      </c>
      <c r="F351" s="17">
        <v>347024</v>
      </c>
    </row>
    <row r="352" spans="2:6" x14ac:dyDescent="0.25">
      <c r="B352" s="14">
        <v>307</v>
      </c>
      <c r="C352" s="17">
        <v>42</v>
      </c>
      <c r="D352" s="17">
        <v>102.77</v>
      </c>
      <c r="E352" s="17">
        <v>18450</v>
      </c>
      <c r="F352" s="17">
        <v>150543.50000000012</v>
      </c>
    </row>
    <row r="353" spans="2:6" x14ac:dyDescent="0.25">
      <c r="B353" s="14">
        <v>308</v>
      </c>
      <c r="C353" s="17">
        <v>43</v>
      </c>
      <c r="D353" s="17">
        <v>77.58</v>
      </c>
      <c r="E353" s="17">
        <v>17146</v>
      </c>
      <c r="F353" s="17">
        <v>494589.32000000007</v>
      </c>
    </row>
    <row r="354" spans="2:6" x14ac:dyDescent="0.25">
      <c r="B354" s="14">
        <v>309</v>
      </c>
      <c r="C354" s="17">
        <v>42</v>
      </c>
      <c r="D354" s="17">
        <v>92.21</v>
      </c>
      <c r="E354" s="17">
        <v>17326</v>
      </c>
      <c r="F354" s="17">
        <v>272551.54000000004</v>
      </c>
    </row>
    <row r="355" spans="2:6" x14ac:dyDescent="0.25">
      <c r="B355" s="14">
        <v>310</v>
      </c>
      <c r="C355" s="17">
        <v>42</v>
      </c>
      <c r="D355" s="17">
        <v>90.76</v>
      </c>
      <c r="E355" s="17">
        <v>20564</v>
      </c>
      <c r="F355" s="17">
        <v>512159.35999999987</v>
      </c>
    </row>
    <row r="356" spans="2:6" x14ac:dyDescent="0.25">
      <c r="B356" s="14">
        <v>311</v>
      </c>
      <c r="C356" s="17">
        <v>39</v>
      </c>
      <c r="D356" s="17">
        <v>86.47</v>
      </c>
      <c r="E356" s="17">
        <v>21231</v>
      </c>
      <c r="F356" s="17">
        <v>711115.42999999993</v>
      </c>
    </row>
    <row r="357" spans="2:6" x14ac:dyDescent="0.25">
      <c r="B357" s="14">
        <v>312</v>
      </c>
      <c r="C357" s="17">
        <v>41</v>
      </c>
      <c r="D357" s="17">
        <v>94.71</v>
      </c>
      <c r="E357" s="17">
        <v>9150</v>
      </c>
      <c r="F357" s="17">
        <v>-270896.5</v>
      </c>
    </row>
    <row r="358" spans="2:6" x14ac:dyDescent="0.25">
      <c r="B358" s="14">
        <v>313</v>
      </c>
      <c r="C358" s="17">
        <v>41</v>
      </c>
      <c r="D358" s="17">
        <v>75.64</v>
      </c>
      <c r="E358" s="17">
        <v>11820</v>
      </c>
      <c r="F358" s="17">
        <v>123495.19999999995</v>
      </c>
    </row>
    <row r="359" spans="2:6" x14ac:dyDescent="0.25">
      <c r="B359" s="14">
        <v>314</v>
      </c>
      <c r="C359" s="17">
        <v>42</v>
      </c>
      <c r="D359" s="17">
        <v>75.03</v>
      </c>
      <c r="E359" s="17">
        <v>16332</v>
      </c>
      <c r="F359" s="17">
        <v>488734.04000000004</v>
      </c>
    </row>
    <row r="360" spans="2:6" x14ac:dyDescent="0.25">
      <c r="B360" s="14">
        <v>315</v>
      </c>
      <c r="C360" s="17">
        <v>44</v>
      </c>
      <c r="D360" s="17">
        <v>86.35</v>
      </c>
      <c r="E360" s="17">
        <v>16320</v>
      </c>
      <c r="F360" s="17">
        <v>270368</v>
      </c>
    </row>
    <row r="361" spans="2:6" x14ac:dyDescent="0.25">
      <c r="B361" s="14">
        <v>316</v>
      </c>
      <c r="C361" s="17">
        <v>42</v>
      </c>
      <c r="D361" s="17">
        <v>103.71</v>
      </c>
      <c r="E361" s="17">
        <v>16471</v>
      </c>
      <c r="F361" s="17">
        <v>27739.590000000084</v>
      </c>
    </row>
    <row r="362" spans="2:6" x14ac:dyDescent="0.25">
      <c r="B362" s="14">
        <v>317</v>
      </c>
      <c r="C362" s="17">
        <v>39</v>
      </c>
      <c r="D362" s="17">
        <v>102.07</v>
      </c>
      <c r="E362" s="17">
        <v>22637</v>
      </c>
      <c r="F362" s="17">
        <v>461361.41000000015</v>
      </c>
    </row>
    <row r="363" spans="2:6" x14ac:dyDescent="0.25">
      <c r="B363" s="14">
        <v>318</v>
      </c>
      <c r="C363" s="17">
        <v>41</v>
      </c>
      <c r="D363" s="17">
        <v>102.07</v>
      </c>
      <c r="E363" s="17">
        <v>26303</v>
      </c>
      <c r="F363" s="17">
        <v>621126.79000000027</v>
      </c>
    </row>
    <row r="364" spans="2:6" x14ac:dyDescent="0.25">
      <c r="B364" s="14">
        <v>319</v>
      </c>
      <c r="C364" s="17">
        <v>41</v>
      </c>
      <c r="D364" s="17">
        <v>77.44</v>
      </c>
      <c r="E364" s="17">
        <v>18963</v>
      </c>
      <c r="F364" s="17">
        <v>677659.28</v>
      </c>
    </row>
    <row r="365" spans="2:6" x14ac:dyDescent="0.25">
      <c r="B365" s="14">
        <v>320</v>
      </c>
      <c r="C365" s="17">
        <v>42</v>
      </c>
      <c r="D365" s="17">
        <v>79.709999999999994</v>
      </c>
      <c r="E365" s="17">
        <v>23168</v>
      </c>
      <c r="F365" s="17">
        <v>940654.7200000002</v>
      </c>
    </row>
    <row r="366" spans="2:6" x14ac:dyDescent="0.25">
      <c r="B366" s="14">
        <v>321</v>
      </c>
      <c r="C366" s="17">
        <v>41</v>
      </c>
      <c r="D366" s="17">
        <v>95.29</v>
      </c>
      <c r="E366" s="17">
        <v>15957</v>
      </c>
      <c r="F366" s="17">
        <v>150663.46999999986</v>
      </c>
    </row>
    <row r="367" spans="2:6" x14ac:dyDescent="0.25">
      <c r="B367" s="14">
        <v>322</v>
      </c>
      <c r="C367" s="17">
        <v>41</v>
      </c>
      <c r="D367" s="17">
        <v>88.68</v>
      </c>
      <c r="E367" s="17">
        <v>23012</v>
      </c>
      <c r="F367" s="17">
        <v>745191.83999999985</v>
      </c>
    </row>
    <row r="368" spans="2:6" x14ac:dyDescent="0.25">
      <c r="B368" s="14">
        <v>323</v>
      </c>
      <c r="C368" s="17">
        <v>41</v>
      </c>
      <c r="D368" s="17">
        <v>88.37</v>
      </c>
      <c r="E368" s="17">
        <v>19884</v>
      </c>
      <c r="F368" s="17">
        <v>534522.91999999993</v>
      </c>
    </row>
    <row r="369" spans="2:6" x14ac:dyDescent="0.25">
      <c r="B369" s="14">
        <v>324</v>
      </c>
      <c r="C369" s="17">
        <v>41</v>
      </c>
      <c r="D369" s="17">
        <v>95.88</v>
      </c>
      <c r="E369" s="17">
        <v>14115</v>
      </c>
      <c r="F369" s="17">
        <v>26823.800000000047</v>
      </c>
    </row>
    <row r="370" spans="2:6" x14ac:dyDescent="0.25">
      <c r="B370" s="14">
        <v>325</v>
      </c>
      <c r="C370" s="17">
        <v>43</v>
      </c>
      <c r="D370" s="17">
        <v>77</v>
      </c>
      <c r="E370" s="17">
        <v>10789</v>
      </c>
      <c r="F370" s="17">
        <v>2331</v>
      </c>
    </row>
    <row r="371" spans="2:6" x14ac:dyDescent="0.25">
      <c r="B371" s="14">
        <v>326</v>
      </c>
      <c r="C371" s="17">
        <v>40</v>
      </c>
      <c r="D371" s="17">
        <v>83.27</v>
      </c>
      <c r="E371" s="17">
        <v>25319</v>
      </c>
      <c r="F371" s="17">
        <v>1067407.8700000001</v>
      </c>
    </row>
    <row r="372" spans="2:6" x14ac:dyDescent="0.25">
      <c r="B372" s="14">
        <v>327</v>
      </c>
      <c r="C372" s="17">
        <v>41</v>
      </c>
      <c r="D372" s="17">
        <v>92.77</v>
      </c>
      <c r="E372" s="17">
        <v>13503</v>
      </c>
      <c r="F372" s="17">
        <v>30800.690000000061</v>
      </c>
    </row>
    <row r="373" spans="2:6" x14ac:dyDescent="0.25">
      <c r="B373" s="14">
        <v>328</v>
      </c>
      <c r="C373" s="17">
        <v>41</v>
      </c>
      <c r="D373" s="17">
        <v>79.260000000000005</v>
      </c>
      <c r="E373" s="17">
        <v>13925</v>
      </c>
      <c r="F373" s="17">
        <v>246454.5</v>
      </c>
    </row>
    <row r="374" spans="2:6" x14ac:dyDescent="0.25">
      <c r="B374" s="14">
        <v>329</v>
      </c>
      <c r="C374" s="17">
        <v>42</v>
      </c>
      <c r="D374" s="17">
        <v>88.99</v>
      </c>
      <c r="E374" s="17">
        <v>12982</v>
      </c>
      <c r="F374" s="17">
        <v>32905.820000000065</v>
      </c>
    </row>
    <row r="375" spans="2:6" x14ac:dyDescent="0.25">
      <c r="B375" s="14">
        <v>330</v>
      </c>
      <c r="C375" s="17">
        <v>39</v>
      </c>
      <c r="D375" s="17">
        <v>104.02</v>
      </c>
      <c r="E375" s="17">
        <v>23860</v>
      </c>
      <c r="F375" s="17">
        <v>485682.80000000005</v>
      </c>
    </row>
    <row r="376" spans="2:6" x14ac:dyDescent="0.25">
      <c r="B376" s="14">
        <v>331</v>
      </c>
      <c r="C376" s="17">
        <v>44</v>
      </c>
      <c r="D376" s="17">
        <v>83.12</v>
      </c>
      <c r="E376" s="17">
        <v>22561</v>
      </c>
      <c r="F376" s="17">
        <v>771684.67999999993</v>
      </c>
    </row>
    <row r="377" spans="2:6" x14ac:dyDescent="0.25">
      <c r="B377" s="14">
        <v>332</v>
      </c>
      <c r="C377" s="17">
        <v>43</v>
      </c>
      <c r="D377" s="17">
        <v>91.19</v>
      </c>
      <c r="E377" s="17">
        <v>23188</v>
      </c>
      <c r="F377" s="17">
        <v>652814.28</v>
      </c>
    </row>
    <row r="378" spans="2:6" x14ac:dyDescent="0.25">
      <c r="B378" s="14">
        <v>333</v>
      </c>
      <c r="C378" s="17">
        <v>44</v>
      </c>
      <c r="D378" s="17">
        <v>81.72</v>
      </c>
      <c r="E378" s="17">
        <v>23056</v>
      </c>
      <c r="F378" s="17">
        <v>839543.67999999993</v>
      </c>
    </row>
    <row r="379" spans="2:6" x14ac:dyDescent="0.25">
      <c r="B379" s="14">
        <v>334</v>
      </c>
      <c r="C379" s="17">
        <v>41</v>
      </c>
      <c r="D379" s="17">
        <v>76.239999999999995</v>
      </c>
      <c r="E379" s="17">
        <v>15389</v>
      </c>
      <c r="F379" s="17">
        <v>408204.64000000013</v>
      </c>
    </row>
    <row r="380" spans="2:6" x14ac:dyDescent="0.25">
      <c r="B380" s="14">
        <v>335</v>
      </c>
      <c r="C380" s="17">
        <v>42</v>
      </c>
      <c r="D380" s="17">
        <v>94.98</v>
      </c>
      <c r="E380" s="17">
        <v>20947</v>
      </c>
      <c r="F380" s="17">
        <v>449132.93999999994</v>
      </c>
    </row>
    <row r="381" spans="2:6" x14ac:dyDescent="0.25">
      <c r="B381" s="14">
        <v>336</v>
      </c>
      <c r="C381" s="17">
        <v>43</v>
      </c>
      <c r="D381" s="17">
        <v>98.65</v>
      </c>
      <c r="E381" s="17">
        <v>11944</v>
      </c>
      <c r="F381" s="17">
        <v>-165011.60000000009</v>
      </c>
    </row>
    <row r="382" spans="2:6" x14ac:dyDescent="0.25">
      <c r="B382" s="14">
        <v>337</v>
      </c>
      <c r="C382" s="17">
        <v>43</v>
      </c>
      <c r="D382" s="17">
        <v>100.11</v>
      </c>
      <c r="E382" s="17">
        <v>22847</v>
      </c>
      <c r="F382" s="17">
        <v>426918.83000000007</v>
      </c>
    </row>
    <row r="383" spans="2:6" x14ac:dyDescent="0.25">
      <c r="B383" s="14">
        <v>338</v>
      </c>
      <c r="C383" s="17">
        <v>39</v>
      </c>
      <c r="D383" s="17">
        <v>101.41</v>
      </c>
      <c r="E383" s="17">
        <v>15448</v>
      </c>
      <c r="F383" s="17">
        <v>55098.320000000065</v>
      </c>
    </row>
    <row r="384" spans="2:6" x14ac:dyDescent="0.25">
      <c r="B384" s="14">
        <v>339</v>
      </c>
      <c r="C384" s="17">
        <v>42</v>
      </c>
      <c r="D384" s="17">
        <v>104.92</v>
      </c>
      <c r="E384" s="17">
        <v>17689</v>
      </c>
      <c r="F384" s="17">
        <v>71243.12</v>
      </c>
    </row>
    <row r="385" spans="2:6" x14ac:dyDescent="0.25">
      <c r="B385" s="14">
        <v>340</v>
      </c>
      <c r="C385" s="17">
        <v>42</v>
      </c>
      <c r="D385" s="17">
        <v>82.21</v>
      </c>
      <c r="E385" s="17">
        <v>27295</v>
      </c>
      <c r="F385" s="17">
        <v>1191393.0500000003</v>
      </c>
    </row>
    <row r="386" spans="2:6" x14ac:dyDescent="0.25">
      <c r="B386" s="14">
        <v>341</v>
      </c>
      <c r="C386" s="17">
        <v>39</v>
      </c>
      <c r="D386" s="17">
        <v>94.86</v>
      </c>
      <c r="E386" s="17">
        <v>25922</v>
      </c>
      <c r="F386" s="17">
        <v>838559.08000000007</v>
      </c>
    </row>
    <row r="387" spans="2:6" x14ac:dyDescent="0.25">
      <c r="B387" s="14">
        <v>342</v>
      </c>
      <c r="C387" s="17">
        <v>41</v>
      </c>
      <c r="D387" s="17">
        <v>92.49</v>
      </c>
      <c r="E387" s="17">
        <v>16144</v>
      </c>
      <c r="F387" s="17">
        <v>207593.44000000018</v>
      </c>
    </row>
    <row r="388" spans="2:6" x14ac:dyDescent="0.25">
      <c r="B388" s="14">
        <v>343</v>
      </c>
      <c r="C388" s="17">
        <v>42</v>
      </c>
      <c r="D388" s="17">
        <v>85.06</v>
      </c>
      <c r="E388" s="17">
        <v>19329</v>
      </c>
      <c r="F388" s="17">
        <v>540528.26</v>
      </c>
    </row>
    <row r="389" spans="2:6" x14ac:dyDescent="0.25">
      <c r="B389" s="14">
        <v>344</v>
      </c>
      <c r="C389" s="17">
        <v>41</v>
      </c>
      <c r="D389" s="17">
        <v>99.33</v>
      </c>
      <c r="E389" s="17">
        <v>13511</v>
      </c>
      <c r="F389" s="17">
        <v>-57309.630000000005</v>
      </c>
    </row>
    <row r="390" spans="2:6" x14ac:dyDescent="0.25">
      <c r="B390" s="14">
        <v>345</v>
      </c>
      <c r="C390" s="17">
        <v>40</v>
      </c>
      <c r="D390" s="17">
        <v>97.69</v>
      </c>
      <c r="E390" s="17">
        <v>6850</v>
      </c>
      <c r="F390" s="17">
        <v>-430026.5</v>
      </c>
    </row>
    <row r="391" spans="2:6" x14ac:dyDescent="0.25">
      <c r="B391" s="14">
        <v>346</v>
      </c>
      <c r="C391" s="17">
        <v>39</v>
      </c>
      <c r="D391" s="17">
        <v>79.400000000000006</v>
      </c>
      <c r="E391" s="17">
        <v>17181</v>
      </c>
      <c r="F391" s="17">
        <v>534788.59999999986</v>
      </c>
    </row>
    <row r="392" spans="2:6" x14ac:dyDescent="0.25">
      <c r="B392" s="14">
        <v>347</v>
      </c>
      <c r="C392" s="17">
        <v>40</v>
      </c>
      <c r="D392" s="17">
        <v>89.85</v>
      </c>
      <c r="E392" s="17">
        <v>19895</v>
      </c>
      <c r="F392" s="17">
        <v>525739.25</v>
      </c>
    </row>
    <row r="393" spans="2:6" x14ac:dyDescent="0.25">
      <c r="B393" s="14">
        <v>348</v>
      </c>
      <c r="C393" s="17">
        <v>40</v>
      </c>
      <c r="D393" s="17">
        <v>104.28</v>
      </c>
      <c r="E393" s="17">
        <v>19039</v>
      </c>
      <c r="F393" s="17">
        <v>191814.07999999996</v>
      </c>
    </row>
    <row r="394" spans="2:6" x14ac:dyDescent="0.25">
      <c r="B394" s="14">
        <v>349</v>
      </c>
      <c r="C394" s="17">
        <v>45</v>
      </c>
      <c r="D394" s="17">
        <v>91.97</v>
      </c>
      <c r="E394" s="17">
        <v>24096</v>
      </c>
      <c r="F394" s="17">
        <v>644674.88000000012</v>
      </c>
    </row>
    <row r="395" spans="2:6" x14ac:dyDescent="0.25">
      <c r="B395" s="14">
        <v>350</v>
      </c>
      <c r="C395" s="17">
        <v>42</v>
      </c>
      <c r="D395" s="17">
        <v>93.66</v>
      </c>
      <c r="E395" s="17">
        <v>10445</v>
      </c>
      <c r="F395" s="17">
        <v>-188413.69999999995</v>
      </c>
    </row>
    <row r="396" spans="2:6" x14ac:dyDescent="0.25">
      <c r="B396" s="14">
        <v>351</v>
      </c>
      <c r="C396" s="17">
        <v>42</v>
      </c>
      <c r="D396" s="17">
        <v>87.48</v>
      </c>
      <c r="E396" s="17">
        <v>14130</v>
      </c>
      <c r="F396" s="17">
        <v>132317.59999999998</v>
      </c>
    </row>
    <row r="397" spans="2:6" x14ac:dyDescent="0.25">
      <c r="B397" s="14">
        <v>352</v>
      </c>
      <c r="C397" s="17">
        <v>40</v>
      </c>
      <c r="D397" s="17">
        <v>96.06</v>
      </c>
      <c r="E397" s="17">
        <v>14857</v>
      </c>
      <c r="F397" s="17">
        <v>85099.579999999958</v>
      </c>
    </row>
    <row r="398" spans="2:6" x14ac:dyDescent="0.25">
      <c r="B398" s="14">
        <v>353</v>
      </c>
      <c r="C398" s="17">
        <v>43</v>
      </c>
      <c r="D398" s="17">
        <v>75.709999999999994</v>
      </c>
      <c r="E398" s="17">
        <v>25967</v>
      </c>
      <c r="F398" s="17">
        <v>1234890.4300000002</v>
      </c>
    </row>
    <row r="399" spans="2:6" x14ac:dyDescent="0.25">
      <c r="B399" s="14">
        <v>354</v>
      </c>
      <c r="C399" s="17">
        <v>43</v>
      </c>
      <c r="D399" s="17">
        <v>92.79</v>
      </c>
      <c r="E399" s="17">
        <v>14570</v>
      </c>
      <c r="F399" s="17">
        <v>70969.699999999953</v>
      </c>
    </row>
    <row r="400" spans="2:6" x14ac:dyDescent="0.25">
      <c r="B400" s="14">
        <v>355</v>
      </c>
      <c r="C400" s="17">
        <v>41</v>
      </c>
      <c r="D400" s="17">
        <v>83.64</v>
      </c>
      <c r="E400" s="17">
        <v>18655</v>
      </c>
      <c r="F400" s="17">
        <v>537185.80000000005</v>
      </c>
    </row>
    <row r="401" spans="2:6" x14ac:dyDescent="0.25">
      <c r="B401" s="14">
        <v>356</v>
      </c>
      <c r="C401" s="17">
        <v>42</v>
      </c>
      <c r="D401" s="17">
        <v>76.37</v>
      </c>
      <c r="E401" s="17">
        <v>14370</v>
      </c>
      <c r="F401" s="17">
        <v>308653.09999999986</v>
      </c>
    </row>
    <row r="402" spans="2:6" x14ac:dyDescent="0.25">
      <c r="B402" s="14">
        <v>357</v>
      </c>
      <c r="C402" s="17">
        <v>44</v>
      </c>
      <c r="D402" s="17">
        <v>86.47</v>
      </c>
      <c r="E402" s="17">
        <v>18485</v>
      </c>
      <c r="F402" s="17">
        <v>416777.05000000005</v>
      </c>
    </row>
    <row r="403" spans="2:6" x14ac:dyDescent="0.25">
      <c r="B403" s="14">
        <v>358</v>
      </c>
      <c r="C403" s="17">
        <v>42</v>
      </c>
      <c r="D403" s="17">
        <v>85.67</v>
      </c>
      <c r="E403" s="17">
        <v>9481</v>
      </c>
      <c r="F403" s="17">
        <v>-173720.27000000002</v>
      </c>
    </row>
    <row r="404" spans="2:6" x14ac:dyDescent="0.25">
      <c r="B404" s="14">
        <v>359</v>
      </c>
      <c r="C404" s="17">
        <v>40</v>
      </c>
      <c r="D404" s="17">
        <v>79.13</v>
      </c>
      <c r="E404" s="17">
        <v>20980</v>
      </c>
      <c r="F404" s="17">
        <v>825672.60000000009</v>
      </c>
    </row>
    <row r="405" spans="2:6" x14ac:dyDescent="0.25">
      <c r="B405" s="14">
        <v>360</v>
      </c>
      <c r="C405" s="17">
        <v>41</v>
      </c>
      <c r="D405" s="17">
        <v>76.36</v>
      </c>
      <c r="E405" s="17">
        <v>19395</v>
      </c>
      <c r="F405" s="17">
        <v>733407.8</v>
      </c>
    </row>
    <row r="406" spans="2:6" x14ac:dyDescent="0.25">
      <c r="B406" s="14">
        <v>361</v>
      </c>
      <c r="C406" s="17">
        <v>43</v>
      </c>
      <c r="D406" s="17">
        <v>97.11</v>
      </c>
      <c r="E406" s="17">
        <v>14364</v>
      </c>
      <c r="F406" s="17">
        <v>-4104.0400000000373</v>
      </c>
    </row>
    <row r="407" spans="2:6" x14ac:dyDescent="0.25">
      <c r="B407" s="14">
        <v>362</v>
      </c>
      <c r="C407" s="17">
        <v>44</v>
      </c>
      <c r="D407" s="17">
        <v>101.34</v>
      </c>
      <c r="E407" s="17">
        <v>28142</v>
      </c>
      <c r="F407" s="17">
        <v>660099.72</v>
      </c>
    </row>
    <row r="408" spans="2:6" x14ac:dyDescent="0.25">
      <c r="B408" s="14">
        <v>363</v>
      </c>
      <c r="C408" s="17">
        <v>42</v>
      </c>
      <c r="D408" s="17">
        <v>94.7</v>
      </c>
      <c r="E408" s="17">
        <v>17223</v>
      </c>
      <c r="F408" s="17">
        <v>222992.89999999991</v>
      </c>
    </row>
    <row r="409" spans="2:6" x14ac:dyDescent="0.25">
      <c r="B409" s="14">
        <v>364</v>
      </c>
      <c r="C409" s="17">
        <v>43</v>
      </c>
      <c r="D409" s="17">
        <v>94.35</v>
      </c>
      <c r="E409" s="17">
        <v>12654</v>
      </c>
      <c r="F409" s="17">
        <v>-69880.899999999907</v>
      </c>
    </row>
    <row r="410" spans="2:6" x14ac:dyDescent="0.25">
      <c r="B410" s="14">
        <v>365</v>
      </c>
      <c r="C410" s="17">
        <v>41</v>
      </c>
      <c r="D410" s="17">
        <v>93.96</v>
      </c>
      <c r="E410" s="17">
        <v>23411</v>
      </c>
      <c r="F410" s="17">
        <v>649240.44000000018</v>
      </c>
    </row>
    <row r="411" spans="2:6" x14ac:dyDescent="0.25">
      <c r="B411" s="14">
        <v>366</v>
      </c>
      <c r="C411" s="17">
        <v>42</v>
      </c>
      <c r="D411" s="17">
        <v>79.989999999999995</v>
      </c>
      <c r="E411" s="17">
        <v>19992</v>
      </c>
      <c r="F411" s="17">
        <v>689583.92000000016</v>
      </c>
    </row>
    <row r="412" spans="2:6" x14ac:dyDescent="0.25">
      <c r="B412" s="14">
        <v>367</v>
      </c>
      <c r="C412" s="17">
        <v>41</v>
      </c>
      <c r="D412" s="17">
        <v>90.46</v>
      </c>
      <c r="E412" s="17">
        <v>16209</v>
      </c>
      <c r="F412" s="17">
        <v>244755.8600000001</v>
      </c>
    </row>
    <row r="413" spans="2:6" x14ac:dyDescent="0.25">
      <c r="B413" s="14">
        <v>368</v>
      </c>
      <c r="C413" s="17">
        <v>43</v>
      </c>
      <c r="D413" s="17">
        <v>102.53</v>
      </c>
      <c r="E413" s="17">
        <v>3608</v>
      </c>
      <c r="F413" s="17">
        <v>-657080.24</v>
      </c>
    </row>
    <row r="414" spans="2:6" x14ac:dyDescent="0.25">
      <c r="B414" s="14">
        <v>369</v>
      </c>
      <c r="C414" s="17">
        <v>44</v>
      </c>
      <c r="D414" s="17">
        <v>81.290000000000006</v>
      </c>
      <c r="E414" s="17">
        <v>13221</v>
      </c>
      <c r="F414" s="17">
        <v>124519.90999999992</v>
      </c>
    </row>
    <row r="415" spans="2:6" x14ac:dyDescent="0.25">
      <c r="B415" s="14">
        <v>370</v>
      </c>
      <c r="C415" s="17">
        <v>44</v>
      </c>
      <c r="D415" s="17">
        <v>94.04</v>
      </c>
      <c r="E415" s="17">
        <v>11781</v>
      </c>
      <c r="F415" s="17">
        <v>-131830.24000000011</v>
      </c>
    </row>
    <row r="416" spans="2:6" x14ac:dyDescent="0.25">
      <c r="B416" s="14">
        <v>371</v>
      </c>
      <c r="C416" s="17">
        <v>44</v>
      </c>
      <c r="D416" s="17">
        <v>97.01</v>
      </c>
      <c r="E416" s="17">
        <v>11008</v>
      </c>
      <c r="F416" s="17">
        <v>-211646.08000000007</v>
      </c>
    </row>
    <row r="417" spans="2:6" x14ac:dyDescent="0.25">
      <c r="B417" s="14">
        <v>372</v>
      </c>
      <c r="C417" s="17">
        <v>45</v>
      </c>
      <c r="D417" s="17">
        <v>89.29</v>
      </c>
      <c r="E417" s="17">
        <v>16757</v>
      </c>
      <c r="F417" s="17">
        <v>234345.46999999997</v>
      </c>
    </row>
    <row r="418" spans="2:6" x14ac:dyDescent="0.25">
      <c r="B418" s="14">
        <v>373</v>
      </c>
      <c r="C418" s="17">
        <v>41</v>
      </c>
      <c r="D418" s="17">
        <v>77.19</v>
      </c>
      <c r="E418" s="17">
        <v>16829</v>
      </c>
      <c r="F418" s="17">
        <v>509951.49</v>
      </c>
    </row>
    <row r="419" spans="2:6" x14ac:dyDescent="0.25">
      <c r="B419" s="14">
        <v>374</v>
      </c>
      <c r="C419" s="17">
        <v>40</v>
      </c>
      <c r="D419" s="17">
        <v>103.94</v>
      </c>
      <c r="E419" s="17">
        <v>8492</v>
      </c>
      <c r="F419" s="17">
        <v>-382430.48</v>
      </c>
    </row>
    <row r="420" spans="2:6" x14ac:dyDescent="0.25">
      <c r="B420" s="14">
        <v>375</v>
      </c>
      <c r="C420" s="17">
        <v>43</v>
      </c>
      <c r="D420" s="17">
        <v>89.6</v>
      </c>
      <c r="E420" s="17">
        <v>24340</v>
      </c>
      <c r="F420" s="17">
        <v>766176.00000000023</v>
      </c>
    </row>
    <row r="421" spans="2:6" x14ac:dyDescent="0.25">
      <c r="B421" s="14">
        <v>376</v>
      </c>
      <c r="C421" s="17">
        <v>43</v>
      </c>
      <c r="D421" s="17">
        <v>100.19</v>
      </c>
      <c r="E421" s="17">
        <v>15626</v>
      </c>
      <c r="F421" s="17">
        <v>22087.060000000056</v>
      </c>
    </row>
    <row r="422" spans="2:6" x14ac:dyDescent="0.25">
      <c r="B422" s="14">
        <v>377</v>
      </c>
      <c r="C422" s="17">
        <v>40</v>
      </c>
      <c r="D422" s="17">
        <v>88.46</v>
      </c>
      <c r="E422" s="17">
        <v>25857</v>
      </c>
      <c r="F422" s="17">
        <v>973952.78000000026</v>
      </c>
    </row>
    <row r="423" spans="2:6" x14ac:dyDescent="0.25">
      <c r="B423" s="14">
        <v>378</v>
      </c>
      <c r="C423" s="17">
        <v>40</v>
      </c>
      <c r="D423" s="17">
        <v>97.39</v>
      </c>
      <c r="E423" s="17">
        <v>4510</v>
      </c>
      <c r="F423" s="17">
        <v>-572138.9</v>
      </c>
    </row>
    <row r="424" spans="2:6" x14ac:dyDescent="0.25">
      <c r="B424" s="14">
        <v>379</v>
      </c>
      <c r="C424" s="17">
        <v>40</v>
      </c>
      <c r="D424" s="17">
        <v>104.33</v>
      </c>
      <c r="E424" s="17">
        <v>12478</v>
      </c>
      <c r="F424" s="17">
        <v>-167827.74</v>
      </c>
    </row>
    <row r="425" spans="2:6" x14ac:dyDescent="0.25">
      <c r="B425" s="14">
        <v>380</v>
      </c>
      <c r="C425" s="17">
        <v>40</v>
      </c>
      <c r="D425" s="17">
        <v>103.1</v>
      </c>
      <c r="E425" s="17">
        <v>21420</v>
      </c>
      <c r="F425" s="17">
        <v>347378.00000000023</v>
      </c>
    </row>
    <row r="426" spans="2:6" x14ac:dyDescent="0.25">
      <c r="B426" s="14">
        <v>381</v>
      </c>
      <c r="C426" s="17">
        <v>40</v>
      </c>
      <c r="D426" s="17">
        <v>91.48</v>
      </c>
      <c r="E426" s="17">
        <v>21261</v>
      </c>
      <c r="F426" s="17">
        <v>585542.72</v>
      </c>
    </row>
    <row r="427" spans="2:6" x14ac:dyDescent="0.25">
      <c r="B427" s="14">
        <v>382</v>
      </c>
      <c r="C427" s="17">
        <v>42</v>
      </c>
      <c r="D427" s="17">
        <v>93.56</v>
      </c>
      <c r="E427" s="17">
        <v>9949</v>
      </c>
      <c r="F427" s="17">
        <v>-218835.44000000006</v>
      </c>
    </row>
    <row r="428" spans="2:6" x14ac:dyDescent="0.25">
      <c r="B428" s="14">
        <v>383</v>
      </c>
      <c r="C428" s="17">
        <v>43</v>
      </c>
      <c r="D428" s="17">
        <v>78.92</v>
      </c>
      <c r="E428" s="17">
        <v>19739</v>
      </c>
      <c r="F428" s="17">
        <v>671482.11999999988</v>
      </c>
    </row>
    <row r="429" spans="2:6" x14ac:dyDescent="0.25">
      <c r="B429" s="14">
        <v>384</v>
      </c>
      <c r="C429" s="17">
        <v>44</v>
      </c>
      <c r="D429" s="17">
        <v>103.04</v>
      </c>
      <c r="E429" s="17">
        <v>16565</v>
      </c>
      <c r="F429" s="17">
        <v>10717.399999999907</v>
      </c>
    </row>
    <row r="430" spans="2:6" x14ac:dyDescent="0.25">
      <c r="B430" s="14">
        <v>385</v>
      </c>
      <c r="C430" s="17">
        <v>39</v>
      </c>
      <c r="D430" s="17">
        <v>83.52</v>
      </c>
      <c r="E430" s="17">
        <v>16095</v>
      </c>
      <c r="F430" s="17">
        <v>380945.60000000009</v>
      </c>
    </row>
    <row r="431" spans="2:6" x14ac:dyDescent="0.25">
      <c r="B431" s="14">
        <v>386</v>
      </c>
      <c r="C431" s="17">
        <v>42</v>
      </c>
      <c r="D431" s="17">
        <v>102.86</v>
      </c>
      <c r="E431" s="17">
        <v>20554</v>
      </c>
      <c r="F431" s="17">
        <v>262793.56000000006</v>
      </c>
    </row>
    <row r="432" spans="2:6" x14ac:dyDescent="0.25">
      <c r="B432" s="14">
        <v>387</v>
      </c>
      <c r="C432" s="17">
        <v>41</v>
      </c>
      <c r="D432" s="17">
        <v>88.81</v>
      </c>
      <c r="E432" s="17">
        <v>12693</v>
      </c>
      <c r="F432" s="17">
        <v>28228.669999999925</v>
      </c>
    </row>
    <row r="433" spans="2:6" x14ac:dyDescent="0.25">
      <c r="B433" s="14">
        <v>388</v>
      </c>
      <c r="C433" s="17">
        <v>41</v>
      </c>
      <c r="D433" s="17">
        <v>98.11</v>
      </c>
      <c r="E433" s="17">
        <v>12804</v>
      </c>
      <c r="F433" s="17">
        <v>-83168.439999999944</v>
      </c>
    </row>
    <row r="434" spans="2:6" x14ac:dyDescent="0.25">
      <c r="B434" s="14">
        <v>389</v>
      </c>
      <c r="C434" s="17">
        <v>41</v>
      </c>
      <c r="D434" s="17">
        <v>87.43</v>
      </c>
      <c r="E434" s="17">
        <v>15869</v>
      </c>
      <c r="F434" s="17">
        <v>269875.32999999984</v>
      </c>
    </row>
    <row r="435" spans="2:6" x14ac:dyDescent="0.25">
      <c r="B435" s="14">
        <v>390</v>
      </c>
      <c r="C435" s="17">
        <v>43</v>
      </c>
      <c r="D435" s="17">
        <v>76.489999999999995</v>
      </c>
      <c r="E435" s="17">
        <v>12831</v>
      </c>
      <c r="F435" s="17">
        <v>170192.81000000006</v>
      </c>
    </row>
    <row r="436" spans="2:6" x14ac:dyDescent="0.25">
      <c r="B436" s="14">
        <v>391</v>
      </c>
      <c r="C436" s="17">
        <v>42</v>
      </c>
      <c r="D436" s="17">
        <v>80.28</v>
      </c>
      <c r="E436" s="17">
        <v>18769</v>
      </c>
      <c r="F436" s="17">
        <v>589957.67999999993</v>
      </c>
    </row>
    <row r="437" spans="2:6" x14ac:dyDescent="0.25">
      <c r="B437" s="14">
        <v>392</v>
      </c>
      <c r="C437" s="17">
        <v>41</v>
      </c>
      <c r="D437" s="17">
        <v>96.23</v>
      </c>
      <c r="E437" s="17">
        <v>6388</v>
      </c>
      <c r="F437" s="17">
        <v>-455413.24000000005</v>
      </c>
    </row>
    <row r="438" spans="2:6" x14ac:dyDescent="0.25">
      <c r="B438" s="14">
        <v>393</v>
      </c>
      <c r="C438" s="17">
        <v>43</v>
      </c>
      <c r="D438" s="17">
        <v>99.08</v>
      </c>
      <c r="E438" s="17">
        <v>13936</v>
      </c>
      <c r="F438" s="17">
        <v>-56762.880000000005</v>
      </c>
    </row>
    <row r="439" spans="2:6" x14ac:dyDescent="0.25">
      <c r="B439" s="14">
        <v>394</v>
      </c>
      <c r="C439" s="17">
        <v>39</v>
      </c>
      <c r="D439" s="17">
        <v>103.55</v>
      </c>
      <c r="E439" s="17">
        <v>20111</v>
      </c>
      <c r="F439" s="17">
        <v>285265.94999999995</v>
      </c>
    </row>
    <row r="440" spans="2:6" x14ac:dyDescent="0.25">
      <c r="B440" s="14">
        <v>395</v>
      </c>
      <c r="C440" s="17">
        <v>42</v>
      </c>
      <c r="D440" s="17">
        <v>79.53</v>
      </c>
      <c r="E440" s="17">
        <v>21038</v>
      </c>
      <c r="F440" s="17">
        <v>779813.85999999987</v>
      </c>
    </row>
    <row r="441" spans="2:6" x14ac:dyDescent="0.25">
      <c r="B441" s="14">
        <v>396</v>
      </c>
      <c r="C441" s="17">
        <v>40</v>
      </c>
      <c r="D441" s="17">
        <v>79.98</v>
      </c>
      <c r="E441" s="17">
        <v>22788</v>
      </c>
      <c r="F441" s="17">
        <v>950707.76</v>
      </c>
    </row>
    <row r="442" spans="2:6" x14ac:dyDescent="0.25">
      <c r="B442" s="14">
        <v>397</v>
      </c>
      <c r="C442" s="17">
        <v>41</v>
      </c>
      <c r="D442" s="17">
        <v>77.98</v>
      </c>
      <c r="E442" s="17">
        <v>8867</v>
      </c>
      <c r="F442" s="17">
        <v>-140462.66000000003</v>
      </c>
    </row>
    <row r="443" spans="2:6" x14ac:dyDescent="0.25">
      <c r="B443" s="14">
        <v>398</v>
      </c>
      <c r="C443" s="17">
        <v>40</v>
      </c>
      <c r="D443" s="17">
        <v>83.33</v>
      </c>
      <c r="E443" s="17">
        <v>25696</v>
      </c>
      <c r="F443" s="17">
        <v>1094416.32</v>
      </c>
    </row>
    <row r="444" spans="2:6" x14ac:dyDescent="0.25">
      <c r="B444" s="14">
        <v>399</v>
      </c>
      <c r="C444" s="17">
        <v>40</v>
      </c>
      <c r="D444" s="17">
        <v>86.04</v>
      </c>
      <c r="E444" s="17">
        <v>21318</v>
      </c>
      <c r="F444" s="17">
        <v>705361.2799999998</v>
      </c>
    </row>
    <row r="445" spans="2:6" x14ac:dyDescent="0.25">
      <c r="B445" s="14">
        <v>400</v>
      </c>
      <c r="C445" s="17">
        <v>40</v>
      </c>
      <c r="D445" s="17">
        <v>102.09</v>
      </c>
      <c r="E445" s="17">
        <v>3153</v>
      </c>
      <c r="F445" s="17">
        <v>-670562.77</v>
      </c>
    </row>
    <row r="446" spans="2:6" x14ac:dyDescent="0.25">
      <c r="B446" s="14">
        <v>401</v>
      </c>
      <c r="C446" s="17">
        <v>39</v>
      </c>
      <c r="D446" s="17">
        <v>85.97</v>
      </c>
      <c r="E446" s="17">
        <v>12441</v>
      </c>
      <c r="F446" s="17">
        <v>71007.229999999981</v>
      </c>
    </row>
    <row r="447" spans="2:6" x14ac:dyDescent="0.25">
      <c r="B447" s="14">
        <v>402</v>
      </c>
      <c r="C447" s="17">
        <v>39</v>
      </c>
      <c r="D447" s="17">
        <v>98.74</v>
      </c>
      <c r="E447" s="17">
        <v>15415</v>
      </c>
      <c r="F447" s="17">
        <v>94322.900000000023</v>
      </c>
    </row>
    <row r="448" spans="2:6" x14ac:dyDescent="0.25">
      <c r="B448" s="14">
        <v>403</v>
      </c>
      <c r="C448" s="17">
        <v>43</v>
      </c>
      <c r="D448" s="17">
        <v>78.680000000000007</v>
      </c>
      <c r="E448" s="17">
        <v>21803</v>
      </c>
      <c r="F448" s="17">
        <v>835807.96</v>
      </c>
    </row>
    <row r="449" spans="2:6" x14ac:dyDescent="0.25">
      <c r="B449" s="14">
        <v>404</v>
      </c>
      <c r="C449" s="17">
        <v>44</v>
      </c>
      <c r="D449" s="17">
        <v>80.31</v>
      </c>
      <c r="E449" s="17">
        <v>15894</v>
      </c>
      <c r="F449" s="17">
        <v>337122.85999999987</v>
      </c>
    </row>
    <row r="450" spans="2:6" x14ac:dyDescent="0.25">
      <c r="B450" s="14">
        <v>405</v>
      </c>
      <c r="C450" s="17">
        <v>44</v>
      </c>
      <c r="D450" s="17">
        <v>80.599999999999994</v>
      </c>
      <c r="E450" s="17">
        <v>18073</v>
      </c>
      <c r="F450" s="17">
        <v>494631.20000000019</v>
      </c>
    </row>
    <row r="451" spans="2:6" x14ac:dyDescent="0.25">
      <c r="B451" s="14">
        <v>406</v>
      </c>
      <c r="C451" s="17">
        <v>45</v>
      </c>
      <c r="D451" s="17">
        <v>94.52</v>
      </c>
      <c r="E451" s="17">
        <v>22975</v>
      </c>
      <c r="F451" s="17">
        <v>516553</v>
      </c>
    </row>
    <row r="452" spans="2:6" x14ac:dyDescent="0.25">
      <c r="B452" s="14">
        <v>407</v>
      </c>
      <c r="C452" s="17">
        <v>41</v>
      </c>
      <c r="D452" s="17">
        <v>94.12</v>
      </c>
      <c r="E452" s="17">
        <v>23953</v>
      </c>
      <c r="F452" s="17">
        <v>680117.6399999999</v>
      </c>
    </row>
    <row r="453" spans="2:6" x14ac:dyDescent="0.25">
      <c r="B453" s="14">
        <v>408</v>
      </c>
      <c r="C453" s="17">
        <v>43</v>
      </c>
      <c r="D453" s="17">
        <v>88.88</v>
      </c>
      <c r="E453" s="17">
        <v>14299</v>
      </c>
      <c r="F453" s="17">
        <v>109748.88000000012</v>
      </c>
    </row>
    <row r="454" spans="2:6" x14ac:dyDescent="0.25">
      <c r="B454" s="14">
        <v>409</v>
      </c>
      <c r="C454" s="17">
        <v>42</v>
      </c>
      <c r="D454" s="17">
        <v>98.51</v>
      </c>
      <c r="E454" s="17">
        <v>18374</v>
      </c>
      <c r="F454" s="17">
        <v>224695.26</v>
      </c>
    </row>
    <row r="455" spans="2:6" x14ac:dyDescent="0.25">
      <c r="B455" s="14">
        <v>410</v>
      </c>
      <c r="C455" s="17">
        <v>42</v>
      </c>
      <c r="D455" s="17">
        <v>79.41</v>
      </c>
      <c r="E455" s="17">
        <v>25313</v>
      </c>
      <c r="F455" s="17">
        <v>1114035.6700000002</v>
      </c>
    </row>
    <row r="456" spans="2:6" x14ac:dyDescent="0.25">
      <c r="B456" s="14">
        <v>411</v>
      </c>
      <c r="C456" s="17">
        <v>41</v>
      </c>
      <c r="D456" s="17">
        <v>81.45</v>
      </c>
      <c r="E456" s="17">
        <v>18182</v>
      </c>
      <c r="F456" s="17">
        <v>541832.09999999986</v>
      </c>
    </row>
    <row r="457" spans="2:6" x14ac:dyDescent="0.25">
      <c r="B457" s="14">
        <v>412</v>
      </c>
      <c r="C457" s="17">
        <v>42</v>
      </c>
      <c r="D457" s="17">
        <v>93.26</v>
      </c>
      <c r="E457" s="17">
        <v>22500</v>
      </c>
      <c r="F457" s="17">
        <v>584150</v>
      </c>
    </row>
    <row r="458" spans="2:6" x14ac:dyDescent="0.25">
      <c r="B458" s="14">
        <v>413</v>
      </c>
      <c r="C458" s="17">
        <v>44</v>
      </c>
      <c r="D458" s="17">
        <v>83.96</v>
      </c>
      <c r="E458" s="17">
        <v>14371</v>
      </c>
      <c r="F458" s="17">
        <v>170915.84000000008</v>
      </c>
    </row>
    <row r="459" spans="2:6" x14ac:dyDescent="0.25">
      <c r="B459" s="14">
        <v>414</v>
      </c>
      <c r="C459" s="17">
        <v>44</v>
      </c>
      <c r="D459" s="17">
        <v>104.61</v>
      </c>
      <c r="E459" s="17">
        <v>24239</v>
      </c>
      <c r="F459" s="17">
        <v>371403.20999999996</v>
      </c>
    </row>
    <row r="460" spans="2:6" x14ac:dyDescent="0.25">
      <c r="B460" s="14">
        <v>415</v>
      </c>
      <c r="C460" s="17">
        <v>42</v>
      </c>
      <c r="D460" s="17">
        <v>79.05</v>
      </c>
      <c r="E460" s="17">
        <v>9080</v>
      </c>
      <c r="F460" s="17">
        <v>-142214</v>
      </c>
    </row>
    <row r="461" spans="2:6" x14ac:dyDescent="0.25">
      <c r="B461" s="14">
        <v>416</v>
      </c>
      <c r="C461" s="17">
        <v>39</v>
      </c>
      <c r="D461" s="17">
        <v>83.81</v>
      </c>
      <c r="E461" s="17">
        <v>17754</v>
      </c>
      <c r="F461" s="17">
        <v>502677.26</v>
      </c>
    </row>
    <row r="462" spans="2:6" x14ac:dyDescent="0.25">
      <c r="B462" s="14">
        <v>417</v>
      </c>
      <c r="C462" s="17">
        <v>45</v>
      </c>
      <c r="D462" s="17">
        <v>83.4</v>
      </c>
      <c r="E462" s="17">
        <v>28207</v>
      </c>
      <c r="F462" s="17">
        <v>1141414.2</v>
      </c>
    </row>
    <row r="463" spans="2:6" x14ac:dyDescent="0.25">
      <c r="B463" s="14">
        <v>418</v>
      </c>
      <c r="C463" s="17">
        <v>42</v>
      </c>
      <c r="D463" s="17">
        <v>85.17</v>
      </c>
      <c r="E463" s="17">
        <v>12310</v>
      </c>
      <c r="F463" s="17">
        <v>34227.29999999993</v>
      </c>
    </row>
    <row r="464" spans="2:6" x14ac:dyDescent="0.25">
      <c r="B464" s="14">
        <v>419</v>
      </c>
      <c r="C464" s="17">
        <v>42</v>
      </c>
      <c r="D464" s="17">
        <v>76.66</v>
      </c>
      <c r="E464" s="17">
        <v>15318</v>
      </c>
      <c r="F464" s="17">
        <v>380648.12000000011</v>
      </c>
    </row>
    <row r="465" spans="2:6" x14ac:dyDescent="0.25">
      <c r="B465" s="14">
        <v>420</v>
      </c>
      <c r="C465" s="17">
        <v>40</v>
      </c>
      <c r="D465" s="17">
        <v>94.81</v>
      </c>
      <c r="E465" s="17">
        <v>12447</v>
      </c>
      <c r="F465" s="17">
        <v>-51027.070000000065</v>
      </c>
    </row>
    <row r="466" spans="2:6" x14ac:dyDescent="0.25">
      <c r="B466" s="14">
        <v>421</v>
      </c>
      <c r="C466" s="17">
        <v>42</v>
      </c>
      <c r="D466" s="17">
        <v>85.3</v>
      </c>
      <c r="E466" s="17">
        <v>15193</v>
      </c>
      <c r="F466" s="17">
        <v>239338.10000000009</v>
      </c>
    </row>
    <row r="467" spans="2:6" x14ac:dyDescent="0.25">
      <c r="B467" s="14">
        <v>422</v>
      </c>
      <c r="C467" s="17">
        <v>44</v>
      </c>
      <c r="D467" s="17">
        <v>78.959999999999994</v>
      </c>
      <c r="E467" s="17">
        <v>15844</v>
      </c>
      <c r="F467" s="17">
        <v>354777.76</v>
      </c>
    </row>
    <row r="468" spans="2:6" x14ac:dyDescent="0.25">
      <c r="B468" s="14">
        <v>423</v>
      </c>
      <c r="C468" s="17">
        <v>39</v>
      </c>
      <c r="D468" s="17">
        <v>82.52</v>
      </c>
      <c r="E468" s="17">
        <v>16151</v>
      </c>
      <c r="F468" s="17">
        <v>401379.48</v>
      </c>
    </row>
    <row r="469" spans="2:6" x14ac:dyDescent="0.25">
      <c r="B469" s="14">
        <v>424</v>
      </c>
      <c r="C469" s="17">
        <v>45</v>
      </c>
      <c r="D469" s="17">
        <v>100.5</v>
      </c>
      <c r="E469" s="17">
        <v>20666</v>
      </c>
      <c r="F469" s="17">
        <v>255631</v>
      </c>
    </row>
    <row r="470" spans="2:6" x14ac:dyDescent="0.25">
      <c r="B470" s="14">
        <v>425</v>
      </c>
      <c r="C470" s="17">
        <v>44</v>
      </c>
      <c r="D470" s="17">
        <v>93.54</v>
      </c>
      <c r="E470" s="17">
        <v>16871</v>
      </c>
      <c r="F470" s="17">
        <v>186891.65999999992</v>
      </c>
    </row>
    <row r="471" spans="2:6" x14ac:dyDescent="0.25">
      <c r="B471" s="14">
        <v>426</v>
      </c>
      <c r="C471" s="17">
        <v>39</v>
      </c>
      <c r="D471" s="17">
        <v>77.62</v>
      </c>
      <c r="E471" s="17">
        <v>16539</v>
      </c>
      <c r="F471" s="17">
        <v>512482.81999999983</v>
      </c>
    </row>
    <row r="472" spans="2:6" x14ac:dyDescent="0.25">
      <c r="B472" s="14">
        <v>427</v>
      </c>
      <c r="C472" s="17">
        <v>40</v>
      </c>
      <c r="D472" s="17">
        <v>80.209999999999994</v>
      </c>
      <c r="E472" s="17">
        <v>21283</v>
      </c>
      <c r="F472" s="17">
        <v>826887.57000000007</v>
      </c>
    </row>
    <row r="473" spans="2:6" x14ac:dyDescent="0.25">
      <c r="B473" s="14">
        <v>428</v>
      </c>
      <c r="C473" s="17">
        <v>39</v>
      </c>
      <c r="D473" s="17">
        <v>77.2</v>
      </c>
      <c r="E473" s="17">
        <v>8949</v>
      </c>
      <c r="F473" s="17">
        <v>-109022.80000000005</v>
      </c>
    </row>
    <row r="474" spans="2:6" x14ac:dyDescent="0.25">
      <c r="B474" s="14">
        <v>429</v>
      </c>
      <c r="C474" s="17">
        <v>41</v>
      </c>
      <c r="D474" s="17">
        <v>80.23</v>
      </c>
      <c r="E474" s="17">
        <v>10869</v>
      </c>
      <c r="F474" s="17">
        <v>-4717.8699999999953</v>
      </c>
    </row>
    <row r="475" spans="2:6" x14ac:dyDescent="0.25">
      <c r="B475" s="14">
        <v>430</v>
      </c>
      <c r="C475" s="17">
        <v>43</v>
      </c>
      <c r="D475" s="17">
        <v>79.06</v>
      </c>
      <c r="E475" s="17">
        <v>18647</v>
      </c>
      <c r="F475" s="17">
        <v>584700.17999999993</v>
      </c>
    </row>
    <row r="476" spans="2:6" x14ac:dyDescent="0.25">
      <c r="B476" s="14">
        <v>431</v>
      </c>
      <c r="C476" s="17">
        <v>42</v>
      </c>
      <c r="D476" s="17">
        <v>82.09</v>
      </c>
      <c r="E476" s="17">
        <v>16674</v>
      </c>
      <c r="F476" s="17">
        <v>399049.33999999985</v>
      </c>
    </row>
    <row r="477" spans="2:6" x14ac:dyDescent="0.25">
      <c r="B477" s="14">
        <v>432</v>
      </c>
      <c r="C477" s="17">
        <v>44</v>
      </c>
      <c r="D477" s="17">
        <v>97.98</v>
      </c>
      <c r="E477" s="17">
        <v>15283</v>
      </c>
      <c r="F477" s="17">
        <v>21436.659999999916</v>
      </c>
    </row>
    <row r="478" spans="2:6" x14ac:dyDescent="0.25">
      <c r="B478" s="14">
        <v>433</v>
      </c>
      <c r="C478" s="17">
        <v>43</v>
      </c>
      <c r="D478" s="17">
        <v>81.17</v>
      </c>
      <c r="E478" s="17">
        <v>21164</v>
      </c>
      <c r="F478" s="17">
        <v>733702.11999999988</v>
      </c>
    </row>
    <row r="479" spans="2:6" x14ac:dyDescent="0.25">
      <c r="B479" s="14">
        <v>434</v>
      </c>
      <c r="C479" s="17">
        <v>43</v>
      </c>
      <c r="D479" s="17">
        <v>103.1</v>
      </c>
      <c r="E479" s="17">
        <v>20918</v>
      </c>
      <c r="F479" s="17">
        <v>256562.20000000019</v>
      </c>
    </row>
    <row r="480" spans="2:6" x14ac:dyDescent="0.25">
      <c r="B480" s="14">
        <v>435</v>
      </c>
      <c r="C480" s="17">
        <v>43</v>
      </c>
      <c r="D480" s="17">
        <v>104.33</v>
      </c>
      <c r="E480" s="17">
        <v>14306</v>
      </c>
      <c r="F480" s="17">
        <v>-110808.97999999998</v>
      </c>
    </row>
    <row r="481" spans="2:6" x14ac:dyDescent="0.25">
      <c r="B481" s="14">
        <v>436</v>
      </c>
      <c r="C481" s="17">
        <v>43</v>
      </c>
      <c r="D481" s="17">
        <v>78.430000000000007</v>
      </c>
      <c r="E481" s="17">
        <v>16608</v>
      </c>
      <c r="F481" s="17">
        <v>438282.55999999982</v>
      </c>
    </row>
    <row r="482" spans="2:6" x14ac:dyDescent="0.25">
      <c r="B482" s="14">
        <v>437</v>
      </c>
      <c r="C482" s="17">
        <v>42</v>
      </c>
      <c r="D482" s="17">
        <v>96.3</v>
      </c>
      <c r="E482" s="17">
        <v>19327</v>
      </c>
      <c r="F482" s="17">
        <v>323148.90000000014</v>
      </c>
    </row>
    <row r="483" spans="2:6" x14ac:dyDescent="0.25">
      <c r="B483" s="14">
        <v>438</v>
      </c>
      <c r="C483" s="17">
        <v>40</v>
      </c>
      <c r="D483" s="17">
        <v>80.569999999999993</v>
      </c>
      <c r="E483" s="17">
        <v>20370</v>
      </c>
      <c r="F483" s="17">
        <v>747619.10000000009</v>
      </c>
    </row>
    <row r="484" spans="2:6" x14ac:dyDescent="0.25">
      <c r="B484" s="14">
        <v>439</v>
      </c>
      <c r="C484" s="17">
        <v>40</v>
      </c>
      <c r="D484" s="17">
        <v>91.3</v>
      </c>
      <c r="E484" s="17">
        <v>17502</v>
      </c>
      <c r="F484" s="17">
        <v>334885.40000000014</v>
      </c>
    </row>
    <row r="485" spans="2:6" x14ac:dyDescent="0.25">
      <c r="B485" s="14">
        <v>440</v>
      </c>
      <c r="C485" s="17">
        <v>41</v>
      </c>
      <c r="D485" s="17">
        <v>89.97</v>
      </c>
      <c r="E485" s="17">
        <v>16595</v>
      </c>
      <c r="F485" s="17">
        <v>278957.85000000009</v>
      </c>
    </row>
    <row r="486" spans="2:6" x14ac:dyDescent="0.25">
      <c r="B486" s="14">
        <v>441</v>
      </c>
      <c r="C486" s="17">
        <v>43</v>
      </c>
      <c r="D486" s="17">
        <v>79.900000000000006</v>
      </c>
      <c r="E486" s="17">
        <v>18219</v>
      </c>
      <c r="F486" s="17">
        <v>536465.89999999991</v>
      </c>
    </row>
    <row r="487" spans="2:6" x14ac:dyDescent="0.25">
      <c r="B487" s="14">
        <v>442</v>
      </c>
      <c r="C487" s="17">
        <v>45</v>
      </c>
      <c r="D487" s="17">
        <v>93.02</v>
      </c>
      <c r="E487" s="17">
        <v>24754</v>
      </c>
      <c r="F487" s="17">
        <v>659498.92000000016</v>
      </c>
    </row>
    <row r="488" spans="2:6" x14ac:dyDescent="0.25">
      <c r="B488" s="14">
        <v>443</v>
      </c>
      <c r="C488" s="17">
        <v>39</v>
      </c>
      <c r="D488" s="17">
        <v>88.82</v>
      </c>
      <c r="E488" s="17">
        <v>32233</v>
      </c>
      <c r="F488" s="17">
        <v>1444344.9400000004</v>
      </c>
    </row>
    <row r="489" spans="2:6" x14ac:dyDescent="0.25">
      <c r="B489" s="14">
        <v>444</v>
      </c>
      <c r="C489" s="17">
        <v>43</v>
      </c>
      <c r="D489" s="17">
        <v>76</v>
      </c>
      <c r="E489" s="17">
        <v>20898</v>
      </c>
      <c r="F489" s="17">
        <v>821840</v>
      </c>
    </row>
    <row r="490" spans="2:6" x14ac:dyDescent="0.25">
      <c r="B490" s="14">
        <v>445</v>
      </c>
      <c r="C490" s="17">
        <v>42</v>
      </c>
      <c r="D490" s="17">
        <v>96.31</v>
      </c>
      <c r="E490" s="17">
        <v>20312</v>
      </c>
      <c r="F490" s="17">
        <v>382735.28</v>
      </c>
    </row>
    <row r="491" spans="2:6" x14ac:dyDescent="0.25">
      <c r="B491" s="14">
        <v>446</v>
      </c>
      <c r="C491" s="17">
        <v>42</v>
      </c>
      <c r="D491" s="17">
        <v>80.16</v>
      </c>
      <c r="E491" s="17">
        <v>23658</v>
      </c>
      <c r="F491" s="17">
        <v>967880.72</v>
      </c>
    </row>
    <row r="492" spans="2:6" x14ac:dyDescent="0.25">
      <c r="B492" s="14">
        <v>447</v>
      </c>
      <c r="C492" s="17">
        <v>44</v>
      </c>
      <c r="D492" s="17">
        <v>98.25</v>
      </c>
      <c r="E492" s="17">
        <v>25160</v>
      </c>
      <c r="F492" s="17">
        <v>577830</v>
      </c>
    </row>
    <row r="493" spans="2:6" x14ac:dyDescent="0.25">
      <c r="B493" s="14">
        <v>448</v>
      </c>
      <c r="C493" s="17">
        <v>42</v>
      </c>
      <c r="D493" s="17">
        <v>86.12</v>
      </c>
      <c r="E493" s="17">
        <v>25475</v>
      </c>
      <c r="F493" s="17">
        <v>955668</v>
      </c>
    </row>
    <row r="494" spans="2:6" x14ac:dyDescent="0.25">
      <c r="B494" s="14">
        <v>449</v>
      </c>
      <c r="C494" s="17">
        <v>41</v>
      </c>
      <c r="D494" s="17">
        <v>89.46</v>
      </c>
      <c r="E494" s="17">
        <v>12631</v>
      </c>
      <c r="F494" s="17">
        <v>15728.740000000107</v>
      </c>
    </row>
    <row r="495" spans="2:6" x14ac:dyDescent="0.25">
      <c r="B495" s="14">
        <v>450</v>
      </c>
      <c r="C495" s="17">
        <v>43</v>
      </c>
      <c r="D495" s="17">
        <v>99.7</v>
      </c>
      <c r="E495" s="17">
        <v>13310</v>
      </c>
      <c r="F495" s="17">
        <v>-100647</v>
      </c>
    </row>
    <row r="496" spans="2:6" x14ac:dyDescent="0.25">
      <c r="B496" s="14">
        <v>451</v>
      </c>
      <c r="C496" s="17">
        <v>43</v>
      </c>
      <c r="D496" s="17">
        <v>90.85</v>
      </c>
      <c r="E496" s="17">
        <v>21209</v>
      </c>
      <c r="F496" s="17">
        <v>531766.35000000009</v>
      </c>
    </row>
    <row r="497" spans="2:6" x14ac:dyDescent="0.25">
      <c r="B497" s="14">
        <v>452</v>
      </c>
      <c r="C497" s="17">
        <v>42</v>
      </c>
      <c r="D497" s="17">
        <v>87.8</v>
      </c>
      <c r="E497" s="17">
        <v>17900</v>
      </c>
      <c r="F497" s="17">
        <v>388680</v>
      </c>
    </row>
    <row r="498" spans="2:6" x14ac:dyDescent="0.25">
      <c r="B498" s="14">
        <v>453</v>
      </c>
      <c r="C498" s="17">
        <v>39</v>
      </c>
      <c r="D498" s="17">
        <v>98.04</v>
      </c>
      <c r="E498" s="17">
        <v>13744</v>
      </c>
      <c r="F498" s="17">
        <v>1578.2399999998743</v>
      </c>
    </row>
    <row r="499" spans="2:6" x14ac:dyDescent="0.25">
      <c r="B499" s="14">
        <v>454</v>
      </c>
      <c r="C499" s="17">
        <v>42</v>
      </c>
      <c r="D499" s="17">
        <v>99.58</v>
      </c>
      <c r="E499" s="17">
        <v>17665</v>
      </c>
      <c r="F499" s="17">
        <v>164324.30000000005</v>
      </c>
    </row>
    <row r="500" spans="2:6" x14ac:dyDescent="0.25">
      <c r="B500" s="14">
        <v>455</v>
      </c>
      <c r="C500" s="17">
        <v>42</v>
      </c>
      <c r="D500" s="17">
        <v>93.51</v>
      </c>
      <c r="E500" s="17">
        <v>8316</v>
      </c>
      <c r="F500" s="17">
        <v>-322017.16000000003</v>
      </c>
    </row>
    <row r="501" spans="2:6" x14ac:dyDescent="0.25">
      <c r="B501" s="14">
        <v>456</v>
      </c>
      <c r="C501" s="17">
        <v>43</v>
      </c>
      <c r="D501" s="17">
        <v>87.85</v>
      </c>
      <c r="E501" s="17">
        <v>5390</v>
      </c>
      <c r="F501" s="17">
        <v>-482671.49999999994</v>
      </c>
    </row>
    <row r="502" spans="2:6" x14ac:dyDescent="0.25">
      <c r="B502" s="14">
        <v>457</v>
      </c>
      <c r="C502" s="17">
        <v>42</v>
      </c>
      <c r="D502" s="17">
        <v>95.16</v>
      </c>
      <c r="E502" s="17">
        <v>27922</v>
      </c>
      <c r="F502" s="17">
        <v>876696.48</v>
      </c>
    </row>
    <row r="503" spans="2:6" x14ac:dyDescent="0.25">
      <c r="B503" s="14">
        <v>458</v>
      </c>
      <c r="C503" s="17">
        <v>44</v>
      </c>
      <c r="D503" s="17">
        <v>103.98</v>
      </c>
      <c r="E503" s="17">
        <v>16528</v>
      </c>
      <c r="F503" s="17">
        <v>-6741.4400000000605</v>
      </c>
    </row>
    <row r="504" spans="2:6" x14ac:dyDescent="0.25">
      <c r="B504" s="14">
        <v>459</v>
      </c>
      <c r="C504" s="17">
        <v>44</v>
      </c>
      <c r="D504" s="17">
        <v>103.54</v>
      </c>
      <c r="E504" s="17">
        <v>12867</v>
      </c>
      <c r="F504" s="17">
        <v>-187864.18000000005</v>
      </c>
    </row>
    <row r="505" spans="2:6" x14ac:dyDescent="0.25">
      <c r="B505" s="14">
        <v>460</v>
      </c>
      <c r="C505" s="17">
        <v>45</v>
      </c>
      <c r="D505" s="17">
        <v>103.06</v>
      </c>
      <c r="E505" s="17">
        <v>15178</v>
      </c>
      <c r="F505" s="17">
        <v>-76832.680000000051</v>
      </c>
    </row>
    <row r="506" spans="2:6" x14ac:dyDescent="0.25">
      <c r="B506" s="14">
        <v>461</v>
      </c>
      <c r="C506" s="17">
        <v>39</v>
      </c>
      <c r="D506" s="17">
        <v>100.98</v>
      </c>
      <c r="E506" s="17">
        <v>17915</v>
      </c>
      <c r="F506" s="17">
        <v>207343.29999999981</v>
      </c>
    </row>
    <row r="507" spans="2:6" x14ac:dyDescent="0.25">
      <c r="B507" s="14">
        <v>462</v>
      </c>
      <c r="C507" s="17">
        <v>44</v>
      </c>
      <c r="D507" s="17">
        <v>99.57</v>
      </c>
      <c r="E507" s="17">
        <v>19719</v>
      </c>
      <c r="F507" s="17">
        <v>243024.17000000016</v>
      </c>
    </row>
    <row r="508" spans="2:6" x14ac:dyDescent="0.25">
      <c r="B508" s="14">
        <v>463</v>
      </c>
      <c r="C508" s="17">
        <v>39</v>
      </c>
      <c r="D508" s="17">
        <v>100.16</v>
      </c>
      <c r="E508" s="17">
        <v>12038</v>
      </c>
      <c r="F508" s="17">
        <v>-129646.07999999996</v>
      </c>
    </row>
    <row r="509" spans="2:6" x14ac:dyDescent="0.25">
      <c r="B509" s="14">
        <v>464</v>
      </c>
      <c r="C509" s="17">
        <v>41</v>
      </c>
      <c r="D509" s="17">
        <v>95.77</v>
      </c>
      <c r="E509" s="17">
        <v>19397</v>
      </c>
      <c r="F509" s="17">
        <v>357075.31000000006</v>
      </c>
    </row>
    <row r="510" spans="2:6" x14ac:dyDescent="0.25">
      <c r="B510" s="14">
        <v>465</v>
      </c>
      <c r="C510" s="17">
        <v>40</v>
      </c>
      <c r="D510" s="17">
        <v>83.19</v>
      </c>
      <c r="E510" s="17">
        <v>25680</v>
      </c>
      <c r="F510" s="17">
        <v>1096800.8</v>
      </c>
    </row>
    <row r="511" spans="2:6" x14ac:dyDescent="0.25">
      <c r="B511" s="14">
        <v>466</v>
      </c>
      <c r="C511" s="17">
        <v>42</v>
      </c>
      <c r="D511" s="17">
        <v>79.61</v>
      </c>
      <c r="E511" s="17">
        <v>16616</v>
      </c>
      <c r="F511" s="17">
        <v>435912.24</v>
      </c>
    </row>
    <row r="512" spans="2:6" x14ac:dyDescent="0.25">
      <c r="B512" s="14">
        <v>467</v>
      </c>
      <c r="C512" s="17">
        <v>43</v>
      </c>
      <c r="D512" s="17">
        <v>79.739999999999995</v>
      </c>
      <c r="E512" s="17">
        <v>24077</v>
      </c>
      <c r="F512" s="17">
        <v>986112.02</v>
      </c>
    </row>
    <row r="513" spans="2:6" x14ac:dyDescent="0.25">
      <c r="B513" s="14">
        <v>468</v>
      </c>
      <c r="C513" s="17">
        <v>44</v>
      </c>
      <c r="D513" s="17">
        <v>84.81</v>
      </c>
      <c r="E513" s="17">
        <v>23331</v>
      </c>
      <c r="F513" s="17">
        <v>787602.8899999999</v>
      </c>
    </row>
    <row r="514" spans="2:6" x14ac:dyDescent="0.25">
      <c r="B514" s="14">
        <v>469</v>
      </c>
      <c r="C514" s="17">
        <v>42</v>
      </c>
      <c r="D514" s="17">
        <v>80.040000000000006</v>
      </c>
      <c r="E514" s="17">
        <v>17241</v>
      </c>
      <c r="F514" s="17">
        <v>476867.35999999987</v>
      </c>
    </row>
    <row r="515" spans="2:6" x14ac:dyDescent="0.25">
      <c r="B515" s="14">
        <v>470</v>
      </c>
      <c r="C515" s="17">
        <v>41</v>
      </c>
      <c r="D515" s="17">
        <v>75.77</v>
      </c>
      <c r="E515" s="17">
        <v>22964</v>
      </c>
      <c r="F515" s="17">
        <v>1038329.7200000002</v>
      </c>
    </row>
    <row r="516" spans="2:6" x14ac:dyDescent="0.25">
      <c r="B516" s="14">
        <v>471</v>
      </c>
      <c r="C516" s="17">
        <v>42</v>
      </c>
      <c r="D516" s="17">
        <v>76.81</v>
      </c>
      <c r="E516" s="17">
        <v>19438</v>
      </c>
      <c r="F516" s="17">
        <v>708733.22</v>
      </c>
    </row>
    <row r="517" spans="2:6" x14ac:dyDescent="0.25">
      <c r="B517" s="14">
        <v>472</v>
      </c>
      <c r="C517" s="17">
        <v>42</v>
      </c>
      <c r="D517" s="17">
        <v>79.33</v>
      </c>
      <c r="E517" s="17">
        <v>21048</v>
      </c>
      <c r="F517" s="17">
        <v>784798.16000000015</v>
      </c>
    </row>
    <row r="518" spans="2:6" x14ac:dyDescent="0.25">
      <c r="B518" s="14">
        <v>473</v>
      </c>
      <c r="C518" s="17">
        <v>43</v>
      </c>
      <c r="D518" s="17">
        <v>90.88</v>
      </c>
      <c r="E518" s="17">
        <v>15707</v>
      </c>
      <c r="F518" s="17">
        <v>172839.84000000008</v>
      </c>
    </row>
    <row r="519" spans="2:6" x14ac:dyDescent="0.25">
      <c r="B519" s="14">
        <v>474</v>
      </c>
      <c r="C519" s="17">
        <v>44</v>
      </c>
      <c r="D519" s="17">
        <v>90.01</v>
      </c>
      <c r="E519" s="17">
        <v>21718</v>
      </c>
      <c r="F519" s="17">
        <v>561452.81999999983</v>
      </c>
    </row>
    <row r="520" spans="2:6" x14ac:dyDescent="0.25">
      <c r="B520" s="14">
        <v>475</v>
      </c>
      <c r="C520" s="17">
        <v>41</v>
      </c>
      <c r="D520" s="17">
        <v>90.85</v>
      </c>
      <c r="E520" s="17">
        <v>10096</v>
      </c>
      <c r="F520" s="17">
        <v>-172053.59999999998</v>
      </c>
    </row>
    <row r="521" spans="2:6" x14ac:dyDescent="0.25">
      <c r="B521" s="14">
        <v>476</v>
      </c>
      <c r="C521" s="17">
        <v>40</v>
      </c>
      <c r="D521" s="17">
        <v>77.06</v>
      </c>
      <c r="E521" s="17">
        <v>15224</v>
      </c>
      <c r="F521" s="17">
        <v>397454.56000000006</v>
      </c>
    </row>
    <row r="522" spans="2:6" x14ac:dyDescent="0.25">
      <c r="B522" s="14">
        <v>477</v>
      </c>
      <c r="C522" s="17">
        <v>41</v>
      </c>
      <c r="D522" s="17">
        <v>76.349999999999994</v>
      </c>
      <c r="E522" s="17">
        <v>17327</v>
      </c>
      <c r="F522" s="17">
        <v>564749.55000000005</v>
      </c>
    </row>
    <row r="523" spans="2:6" x14ac:dyDescent="0.25">
      <c r="B523" s="14">
        <v>478</v>
      </c>
      <c r="C523" s="17">
        <v>45</v>
      </c>
      <c r="D523" s="17">
        <v>82.36</v>
      </c>
      <c r="E523" s="17">
        <v>24927</v>
      </c>
      <c r="F523" s="17">
        <v>935770.28</v>
      </c>
    </row>
    <row r="524" spans="2:6" x14ac:dyDescent="0.25">
      <c r="B524" s="14">
        <v>479</v>
      </c>
      <c r="C524" s="17">
        <v>42</v>
      </c>
      <c r="D524" s="17">
        <v>101.64</v>
      </c>
      <c r="E524" s="17">
        <v>15575</v>
      </c>
      <c r="F524" s="17">
        <v>12232</v>
      </c>
    </row>
    <row r="525" spans="2:6" x14ac:dyDescent="0.25">
      <c r="B525" s="14">
        <v>480</v>
      </c>
      <c r="C525" s="17">
        <v>39</v>
      </c>
      <c r="D525" s="17">
        <v>88.6</v>
      </c>
      <c r="E525" s="17">
        <v>24698</v>
      </c>
      <c r="F525" s="17">
        <v>913437.20000000019</v>
      </c>
    </row>
    <row r="526" spans="2:6" x14ac:dyDescent="0.25">
      <c r="B526" s="14">
        <v>481</v>
      </c>
      <c r="C526" s="17">
        <v>40</v>
      </c>
      <c r="D526" s="17">
        <v>90.01</v>
      </c>
      <c r="E526" s="17">
        <v>15344</v>
      </c>
      <c r="F526" s="17">
        <v>208582.55999999982</v>
      </c>
    </row>
    <row r="527" spans="2:6" x14ac:dyDescent="0.25">
      <c r="B527" s="14">
        <v>482</v>
      </c>
      <c r="C527" s="17">
        <v>41</v>
      </c>
      <c r="D527" s="17">
        <v>82.18</v>
      </c>
      <c r="E527" s="17">
        <v>18953</v>
      </c>
      <c r="F527" s="17">
        <v>587016.46</v>
      </c>
    </row>
    <row r="528" spans="2:6" x14ac:dyDescent="0.25">
      <c r="B528" s="14">
        <v>483</v>
      </c>
      <c r="C528" s="17">
        <v>39</v>
      </c>
      <c r="D528" s="17">
        <v>75.94</v>
      </c>
      <c r="E528" s="17">
        <v>17473</v>
      </c>
      <c r="F528" s="17">
        <v>618780.38000000012</v>
      </c>
    </row>
    <row r="529" spans="2:6" x14ac:dyDescent="0.25">
      <c r="B529" s="14">
        <v>484</v>
      </c>
      <c r="C529" s="17">
        <v>44</v>
      </c>
      <c r="D529" s="17">
        <v>95.08</v>
      </c>
      <c r="E529" s="17">
        <v>21433</v>
      </c>
      <c r="F529" s="17">
        <v>434265.3600000001</v>
      </c>
    </row>
    <row r="530" spans="2:6" x14ac:dyDescent="0.25">
      <c r="B530" s="14">
        <v>485</v>
      </c>
      <c r="C530" s="17">
        <v>39</v>
      </c>
      <c r="D530" s="17">
        <v>95.55</v>
      </c>
      <c r="E530" s="17">
        <v>14214</v>
      </c>
      <c r="F530" s="17">
        <v>66092.300000000047</v>
      </c>
    </row>
    <row r="531" spans="2:6" x14ac:dyDescent="0.25">
      <c r="B531" s="14">
        <v>486</v>
      </c>
      <c r="C531" s="17">
        <v>42</v>
      </c>
      <c r="D531" s="17">
        <v>83.79</v>
      </c>
      <c r="E531" s="17">
        <v>19525</v>
      </c>
      <c r="F531" s="17">
        <v>579425.24999999977</v>
      </c>
    </row>
    <row r="532" spans="2:6" x14ac:dyDescent="0.25">
      <c r="B532" s="14">
        <v>487</v>
      </c>
      <c r="C532" s="17">
        <v>40</v>
      </c>
      <c r="D532" s="17">
        <v>84.92</v>
      </c>
      <c r="E532" s="17">
        <v>17925</v>
      </c>
      <c r="F532" s="17">
        <v>477884</v>
      </c>
    </row>
    <row r="533" spans="2:6" x14ac:dyDescent="0.25">
      <c r="B533" s="14">
        <v>488</v>
      </c>
      <c r="C533" s="17">
        <v>41</v>
      </c>
      <c r="D533" s="17">
        <v>86.49</v>
      </c>
      <c r="E533" s="17">
        <v>15925</v>
      </c>
      <c r="F533" s="17">
        <v>288796.75</v>
      </c>
    </row>
    <row r="534" spans="2:6" x14ac:dyDescent="0.25">
      <c r="B534" s="14">
        <v>489</v>
      </c>
      <c r="C534" s="17">
        <v>41</v>
      </c>
      <c r="D534" s="17">
        <v>94.91</v>
      </c>
      <c r="E534" s="17">
        <v>28658</v>
      </c>
      <c r="F534" s="17">
        <v>958033.2200000002</v>
      </c>
    </row>
    <row r="535" spans="2:6" x14ac:dyDescent="0.25">
      <c r="B535" s="14">
        <v>490</v>
      </c>
      <c r="C535" s="17">
        <v>39</v>
      </c>
      <c r="D535" s="17">
        <v>93.58</v>
      </c>
      <c r="E535" s="17">
        <v>16811</v>
      </c>
      <c r="F535" s="17">
        <v>266586.62000000011</v>
      </c>
    </row>
    <row r="536" spans="2:6" x14ac:dyDescent="0.25">
      <c r="B536" s="14">
        <v>491</v>
      </c>
      <c r="C536" s="17">
        <v>40</v>
      </c>
      <c r="D536" s="17">
        <v>75.23</v>
      </c>
      <c r="E536" s="17">
        <v>20618</v>
      </c>
      <c r="F536" s="17">
        <v>877169.85999999987</v>
      </c>
    </row>
    <row r="537" spans="2:6" x14ac:dyDescent="0.25">
      <c r="B537" s="14">
        <v>492</v>
      </c>
      <c r="C537" s="17">
        <v>41</v>
      </c>
      <c r="D537" s="17">
        <v>80.17</v>
      </c>
      <c r="E537" s="17">
        <v>18217</v>
      </c>
      <c r="F537" s="17">
        <v>567829.10999999987</v>
      </c>
    </row>
    <row r="538" spans="2:6" x14ac:dyDescent="0.25">
      <c r="B538" s="14">
        <v>493</v>
      </c>
      <c r="C538" s="17">
        <v>41</v>
      </c>
      <c r="D538" s="17">
        <v>94.21</v>
      </c>
      <c r="E538" s="17">
        <v>17529</v>
      </c>
      <c r="F538" s="17">
        <v>268174.91000000015</v>
      </c>
    </row>
    <row r="539" spans="2:6" x14ac:dyDescent="0.25">
      <c r="B539" s="14">
        <v>494</v>
      </c>
      <c r="C539" s="17">
        <v>42</v>
      </c>
      <c r="D539" s="17">
        <v>95.29</v>
      </c>
      <c r="E539" s="17">
        <v>12896</v>
      </c>
      <c r="F539" s="17">
        <v>-54187.840000000084</v>
      </c>
    </row>
    <row r="540" spans="2:6" x14ac:dyDescent="0.25">
      <c r="B540" s="14">
        <v>495</v>
      </c>
      <c r="C540" s="17">
        <v>42</v>
      </c>
      <c r="D540" s="17">
        <v>91.07</v>
      </c>
      <c r="E540" s="17">
        <v>26485</v>
      </c>
      <c r="F540" s="17">
        <v>896156.05000000028</v>
      </c>
    </row>
    <row r="541" spans="2:6" x14ac:dyDescent="0.25">
      <c r="B541" s="14">
        <v>496</v>
      </c>
      <c r="C541" s="17">
        <v>42</v>
      </c>
      <c r="D541" s="17">
        <v>100.52</v>
      </c>
      <c r="E541" s="17">
        <v>16598</v>
      </c>
      <c r="F541" s="17">
        <v>87455.040000000037</v>
      </c>
    </row>
    <row r="542" spans="2:6" x14ac:dyDescent="0.25">
      <c r="B542" s="14">
        <v>497</v>
      </c>
      <c r="C542" s="17">
        <v>43</v>
      </c>
      <c r="D542" s="17">
        <v>99.08</v>
      </c>
      <c r="E542" s="17">
        <v>19137</v>
      </c>
      <c r="F542" s="17">
        <v>239278.04000000004</v>
      </c>
    </row>
    <row r="543" spans="2:6" x14ac:dyDescent="0.25">
      <c r="B543" s="14">
        <v>498</v>
      </c>
      <c r="C543" s="17">
        <v>43</v>
      </c>
      <c r="D543" s="17">
        <v>82.6</v>
      </c>
      <c r="E543" s="17">
        <v>18300</v>
      </c>
      <c r="F543" s="17">
        <v>493220</v>
      </c>
    </row>
    <row r="544" spans="2:6" x14ac:dyDescent="0.25">
      <c r="B544" s="14">
        <v>499</v>
      </c>
      <c r="C544" s="17">
        <v>43</v>
      </c>
      <c r="D544" s="17">
        <v>102.65</v>
      </c>
      <c r="E544" s="17">
        <v>14544</v>
      </c>
      <c r="F544" s="17">
        <v>-74077.600000000093</v>
      </c>
    </row>
    <row r="545" spans="2:6" x14ac:dyDescent="0.25">
      <c r="B545" s="14">
        <v>500</v>
      </c>
      <c r="C545" s="17">
        <v>41</v>
      </c>
      <c r="D545" s="17">
        <v>86.25</v>
      </c>
      <c r="E545" s="17">
        <v>22720</v>
      </c>
      <c r="F545" s="17">
        <v>780160</v>
      </c>
    </row>
    <row r="546" spans="2:6" x14ac:dyDescent="0.25">
      <c r="B546" s="14">
        <v>501</v>
      </c>
      <c r="C546" s="17">
        <v>45</v>
      </c>
      <c r="D546" s="17">
        <v>77.39</v>
      </c>
      <c r="E546" s="17">
        <v>20646</v>
      </c>
      <c r="F546" s="17">
        <v>731690.06</v>
      </c>
    </row>
    <row r="547" spans="2:6" x14ac:dyDescent="0.25">
      <c r="B547" s="14">
        <v>502</v>
      </c>
      <c r="C547" s="17">
        <v>43</v>
      </c>
      <c r="D547" s="17">
        <v>84.16</v>
      </c>
      <c r="E547" s="17">
        <v>23854</v>
      </c>
      <c r="F547" s="17">
        <v>863671.3600000001</v>
      </c>
    </row>
    <row r="548" spans="2:6" x14ac:dyDescent="0.25">
      <c r="B548" s="14">
        <v>503</v>
      </c>
      <c r="C548" s="17">
        <v>44</v>
      </c>
      <c r="D548" s="17">
        <v>100.68</v>
      </c>
      <c r="E548" s="17">
        <v>19057</v>
      </c>
      <c r="F548" s="17">
        <v>185176.23999999987</v>
      </c>
    </row>
    <row r="549" spans="2:6" x14ac:dyDescent="0.25">
      <c r="B549" s="14">
        <v>504</v>
      </c>
      <c r="C549" s="17">
        <v>39</v>
      </c>
      <c r="D549" s="17">
        <v>79.2</v>
      </c>
      <c r="E549" s="17">
        <v>15773</v>
      </c>
      <c r="F549" s="17">
        <v>424458.39999999991</v>
      </c>
    </row>
    <row r="550" spans="2:6" x14ac:dyDescent="0.25">
      <c r="B550" s="14">
        <v>505</v>
      </c>
      <c r="C550" s="17">
        <v>41</v>
      </c>
      <c r="D550" s="17">
        <v>90.73</v>
      </c>
      <c r="E550" s="17">
        <v>23839</v>
      </c>
      <c r="F550" s="17">
        <v>753649.5299999998</v>
      </c>
    </row>
    <row r="551" spans="2:6" x14ac:dyDescent="0.25">
      <c r="B551" s="14">
        <v>506</v>
      </c>
      <c r="C551" s="17">
        <v>42</v>
      </c>
      <c r="D551" s="17">
        <v>102.04</v>
      </c>
      <c r="E551" s="17">
        <v>10174</v>
      </c>
      <c r="F551" s="17">
        <v>-290836.96000000008</v>
      </c>
    </row>
    <row r="552" spans="2:6" x14ac:dyDescent="0.25">
      <c r="B552" s="14">
        <v>507</v>
      </c>
      <c r="C552" s="17">
        <v>39</v>
      </c>
      <c r="D552" s="17">
        <v>79.349999999999994</v>
      </c>
      <c r="E552" s="17">
        <v>19972</v>
      </c>
      <c r="F552" s="17">
        <v>760741.8</v>
      </c>
    </row>
    <row r="553" spans="2:6" x14ac:dyDescent="0.25">
      <c r="B553" s="14">
        <v>508</v>
      </c>
      <c r="C553" s="17">
        <v>43</v>
      </c>
      <c r="D553" s="17">
        <v>99.02</v>
      </c>
      <c r="E553" s="17">
        <v>25965</v>
      </c>
      <c r="F553" s="17">
        <v>629485.70000000019</v>
      </c>
    </row>
    <row r="554" spans="2:6" x14ac:dyDescent="0.25">
      <c r="B554" s="14">
        <v>509</v>
      </c>
      <c r="C554" s="17">
        <v>42</v>
      </c>
      <c r="D554" s="17">
        <v>79.87</v>
      </c>
      <c r="E554" s="17">
        <v>11599</v>
      </c>
      <c r="F554" s="17">
        <v>44630.869999999995</v>
      </c>
    </row>
    <row r="555" spans="2:6" x14ac:dyDescent="0.25">
      <c r="B555" s="14">
        <v>510</v>
      </c>
      <c r="C555" s="17">
        <v>40</v>
      </c>
      <c r="D555" s="17">
        <v>85.71</v>
      </c>
      <c r="E555" s="17">
        <v>10479</v>
      </c>
      <c r="F555" s="17">
        <v>-81994.089999999967</v>
      </c>
    </row>
    <row r="556" spans="2:6" x14ac:dyDescent="0.25">
      <c r="B556" s="14">
        <v>511</v>
      </c>
      <c r="C556" s="17">
        <v>42</v>
      </c>
      <c r="D556" s="17">
        <v>93.31</v>
      </c>
      <c r="E556" s="17">
        <v>12958</v>
      </c>
      <c r="F556" s="17">
        <v>-24704.979999999981</v>
      </c>
    </row>
    <row r="557" spans="2:6" x14ac:dyDescent="0.25">
      <c r="B557" s="14">
        <v>512</v>
      </c>
      <c r="C557" s="17">
        <v>42</v>
      </c>
      <c r="D557" s="17">
        <v>77.91</v>
      </c>
      <c r="E557" s="17">
        <v>17494</v>
      </c>
      <c r="F557" s="17">
        <v>533600.46</v>
      </c>
    </row>
    <row r="558" spans="2:6" x14ac:dyDescent="0.25">
      <c r="B558" s="14">
        <v>513</v>
      </c>
      <c r="C558" s="17">
        <v>41</v>
      </c>
      <c r="D558" s="17">
        <v>103.06</v>
      </c>
      <c r="E558" s="17">
        <v>21979</v>
      </c>
      <c r="F558" s="17">
        <v>357526.26</v>
      </c>
    </row>
    <row r="559" spans="2:6" x14ac:dyDescent="0.25">
      <c r="B559" s="14">
        <v>514</v>
      </c>
      <c r="C559" s="17">
        <v>42</v>
      </c>
      <c r="D559" s="17">
        <v>99.23</v>
      </c>
      <c r="E559" s="17">
        <v>14435</v>
      </c>
      <c r="F559" s="17">
        <v>-16090.050000000047</v>
      </c>
    </row>
    <row r="560" spans="2:6" x14ac:dyDescent="0.25">
      <c r="B560" s="14">
        <v>515</v>
      </c>
      <c r="C560" s="17">
        <v>42</v>
      </c>
      <c r="D560" s="17">
        <v>80.73</v>
      </c>
      <c r="E560" s="17">
        <v>21019</v>
      </c>
      <c r="F560" s="17">
        <v>753119.12999999989</v>
      </c>
    </row>
    <row r="561" spans="2:6" x14ac:dyDescent="0.25">
      <c r="B561" s="14">
        <v>516</v>
      </c>
      <c r="C561" s="17">
        <v>43</v>
      </c>
      <c r="D561" s="17">
        <v>98.67</v>
      </c>
      <c r="E561" s="17">
        <v>12191</v>
      </c>
      <c r="F561" s="17">
        <v>-151089.96999999997</v>
      </c>
    </row>
    <row r="562" spans="2:6" x14ac:dyDescent="0.25">
      <c r="B562" s="14">
        <v>517</v>
      </c>
      <c r="C562" s="17">
        <v>41</v>
      </c>
      <c r="D562" s="17">
        <v>89.26</v>
      </c>
      <c r="E562" s="17">
        <v>21824</v>
      </c>
      <c r="F562" s="17">
        <v>650181.75999999978</v>
      </c>
    </row>
    <row r="563" spans="2:6" x14ac:dyDescent="0.25">
      <c r="B563" s="14">
        <v>518</v>
      </c>
      <c r="C563" s="17">
        <v>39</v>
      </c>
      <c r="D563" s="17">
        <v>95.05</v>
      </c>
      <c r="E563" s="17">
        <v>11693</v>
      </c>
      <c r="F563" s="17">
        <v>-90539.650000000023</v>
      </c>
    </row>
    <row r="564" spans="2:6" x14ac:dyDescent="0.25">
      <c r="B564" s="14">
        <v>519</v>
      </c>
      <c r="C564" s="17">
        <v>41</v>
      </c>
      <c r="D564" s="17">
        <v>104.44</v>
      </c>
      <c r="E564" s="17">
        <v>21966</v>
      </c>
      <c r="F564" s="17">
        <v>326498.95999999996</v>
      </c>
    </row>
    <row r="565" spans="2:6" x14ac:dyDescent="0.25">
      <c r="B565" s="14">
        <v>520</v>
      </c>
      <c r="C565" s="17">
        <v>43</v>
      </c>
      <c r="D565" s="17">
        <v>78.459999999999994</v>
      </c>
      <c r="E565" s="17">
        <v>18894</v>
      </c>
      <c r="F565" s="17">
        <v>615040.76</v>
      </c>
    </row>
    <row r="566" spans="2:6" x14ac:dyDescent="0.25">
      <c r="B566" s="14">
        <v>521</v>
      </c>
      <c r="C566" s="17">
        <v>39</v>
      </c>
      <c r="D566" s="17">
        <v>86.83</v>
      </c>
      <c r="E566" s="17">
        <v>18205</v>
      </c>
      <c r="F566" s="17">
        <v>482059.85000000009</v>
      </c>
    </row>
    <row r="567" spans="2:6" x14ac:dyDescent="0.25">
      <c r="B567" s="14">
        <v>522</v>
      </c>
      <c r="C567" s="17">
        <v>42</v>
      </c>
      <c r="D567" s="17">
        <v>84.6</v>
      </c>
      <c r="E567" s="17">
        <v>19077</v>
      </c>
      <c r="F567" s="17">
        <v>531174.80000000005</v>
      </c>
    </row>
    <row r="568" spans="2:6" x14ac:dyDescent="0.25">
      <c r="B568" s="14">
        <v>523</v>
      </c>
      <c r="C568" s="17">
        <v>41</v>
      </c>
      <c r="D568" s="17">
        <v>76.790000000000006</v>
      </c>
      <c r="E568" s="17">
        <v>13271</v>
      </c>
      <c r="F568" s="17">
        <v>227737.90999999992</v>
      </c>
    </row>
    <row r="569" spans="2:6" x14ac:dyDescent="0.25">
      <c r="B569" s="14">
        <v>524</v>
      </c>
      <c r="C569" s="17">
        <v>40</v>
      </c>
      <c r="D569" s="17">
        <v>96.25</v>
      </c>
      <c r="E569" s="17">
        <v>24019</v>
      </c>
      <c r="F569" s="17">
        <v>657192.25</v>
      </c>
    </row>
    <row r="570" spans="2:6" x14ac:dyDescent="0.25">
      <c r="B570" s="14">
        <v>525</v>
      </c>
      <c r="C570" s="17">
        <v>39</v>
      </c>
      <c r="D570" s="17">
        <v>101.53</v>
      </c>
      <c r="E570" s="17">
        <v>21454</v>
      </c>
      <c r="F570" s="17">
        <v>404415.37999999989</v>
      </c>
    </row>
    <row r="571" spans="2:6" x14ac:dyDescent="0.25">
      <c r="B571" s="14">
        <v>526</v>
      </c>
      <c r="C571" s="17">
        <v>43</v>
      </c>
      <c r="D571" s="17">
        <v>96.39</v>
      </c>
      <c r="E571" s="17">
        <v>16119</v>
      </c>
      <c r="F571" s="17">
        <v>110853.58999999997</v>
      </c>
    </row>
    <row r="572" spans="2:6" x14ac:dyDescent="0.25">
      <c r="B572" s="14">
        <v>527</v>
      </c>
      <c r="C572" s="17">
        <v>42</v>
      </c>
      <c r="D572" s="17">
        <v>89.98</v>
      </c>
      <c r="E572" s="17">
        <v>15101</v>
      </c>
      <c r="F572" s="17">
        <v>162069.0199999999</v>
      </c>
    </row>
    <row r="573" spans="2:6" x14ac:dyDescent="0.25">
      <c r="B573" s="14">
        <v>528</v>
      </c>
      <c r="C573" s="17">
        <v>39</v>
      </c>
      <c r="D573" s="17">
        <v>90.97</v>
      </c>
      <c r="E573" s="17">
        <v>10456</v>
      </c>
      <c r="F573" s="17">
        <v>-128222.31999999995</v>
      </c>
    </row>
    <row r="574" spans="2:6" x14ac:dyDescent="0.25">
      <c r="B574" s="14">
        <v>529</v>
      </c>
      <c r="C574" s="17">
        <v>40</v>
      </c>
      <c r="D574" s="17">
        <v>78.510000000000005</v>
      </c>
      <c r="E574" s="17">
        <v>21388</v>
      </c>
      <c r="F574" s="17">
        <v>871520.11999999988</v>
      </c>
    </row>
    <row r="575" spans="2:6" x14ac:dyDescent="0.25">
      <c r="B575" s="14">
        <v>530</v>
      </c>
      <c r="C575" s="17">
        <v>43</v>
      </c>
      <c r="D575" s="17">
        <v>98.47</v>
      </c>
      <c r="E575" s="17">
        <v>17035</v>
      </c>
      <c r="F575" s="17">
        <v>130023.55000000005</v>
      </c>
    </row>
    <row r="576" spans="2:6" x14ac:dyDescent="0.25">
      <c r="B576" s="14">
        <v>531</v>
      </c>
      <c r="C576" s="17">
        <v>40</v>
      </c>
      <c r="D576" s="17">
        <v>88.36</v>
      </c>
      <c r="E576" s="17">
        <v>14278</v>
      </c>
      <c r="F576" s="17">
        <v>158597.92000000004</v>
      </c>
    </row>
    <row r="577" spans="2:6" x14ac:dyDescent="0.25">
      <c r="B577" s="14">
        <v>532</v>
      </c>
      <c r="C577" s="17">
        <v>39</v>
      </c>
      <c r="D577" s="17">
        <v>84.69</v>
      </c>
      <c r="E577" s="17">
        <v>19567</v>
      </c>
      <c r="F577" s="17">
        <v>623590.77</v>
      </c>
    </row>
    <row r="578" spans="2:6" x14ac:dyDescent="0.25">
      <c r="B578" s="14">
        <v>533</v>
      </c>
      <c r="C578" s="17">
        <v>40</v>
      </c>
      <c r="D578" s="17">
        <v>94.64</v>
      </c>
      <c r="E578" s="17">
        <v>15312</v>
      </c>
      <c r="F578" s="17">
        <v>135480.31999999995</v>
      </c>
    </row>
    <row r="579" spans="2:6" x14ac:dyDescent="0.25">
      <c r="B579" s="14">
        <v>534</v>
      </c>
      <c r="C579" s="17">
        <v>41</v>
      </c>
      <c r="D579" s="17">
        <v>79.7</v>
      </c>
      <c r="E579" s="17">
        <v>23225</v>
      </c>
      <c r="F579" s="17">
        <v>968517.5</v>
      </c>
    </row>
    <row r="580" spans="2:6" x14ac:dyDescent="0.25">
      <c r="B580" s="14">
        <v>535</v>
      </c>
      <c r="C580" s="17">
        <v>40</v>
      </c>
      <c r="D580" s="17">
        <v>91.81</v>
      </c>
      <c r="E580" s="17">
        <v>20658</v>
      </c>
      <c r="F580" s="17">
        <v>538011.02</v>
      </c>
    </row>
    <row r="581" spans="2:6" x14ac:dyDescent="0.25">
      <c r="B581" s="14">
        <v>536</v>
      </c>
      <c r="C581" s="17">
        <v>40</v>
      </c>
      <c r="D581" s="17">
        <v>82.53</v>
      </c>
      <c r="E581" s="17">
        <v>14392</v>
      </c>
      <c r="F581" s="17">
        <v>250556.24</v>
      </c>
    </row>
    <row r="582" spans="2:6" x14ac:dyDescent="0.25">
      <c r="B582" s="14">
        <v>537</v>
      </c>
      <c r="C582" s="17">
        <v>42</v>
      </c>
      <c r="D582" s="17">
        <v>101.5</v>
      </c>
      <c r="E582" s="17">
        <v>15918</v>
      </c>
      <c r="F582" s="17">
        <v>33449</v>
      </c>
    </row>
    <row r="583" spans="2:6" x14ac:dyDescent="0.25">
      <c r="B583" s="14">
        <v>538</v>
      </c>
      <c r="C583" s="17">
        <v>42</v>
      </c>
      <c r="D583" s="17">
        <v>101</v>
      </c>
      <c r="E583" s="17">
        <v>23037</v>
      </c>
      <c r="F583" s="17">
        <v>440072</v>
      </c>
    </row>
    <row r="584" spans="2:6" x14ac:dyDescent="0.25">
      <c r="B584" s="14">
        <v>539</v>
      </c>
      <c r="C584" s="17">
        <v>43</v>
      </c>
      <c r="D584" s="17">
        <v>80.709999999999994</v>
      </c>
      <c r="E584" s="17">
        <v>14978</v>
      </c>
      <c r="F584" s="17">
        <v>277693.62000000011</v>
      </c>
    </row>
    <row r="585" spans="2:6" x14ac:dyDescent="0.25">
      <c r="B585" s="14">
        <v>540</v>
      </c>
      <c r="C585" s="17">
        <v>42</v>
      </c>
      <c r="D585" s="17">
        <v>81.48</v>
      </c>
      <c r="E585" s="17">
        <v>19997</v>
      </c>
      <c r="F585" s="17">
        <v>660173.43999999994</v>
      </c>
    </row>
    <row r="586" spans="2:6" x14ac:dyDescent="0.25">
      <c r="B586" s="14">
        <v>541</v>
      </c>
      <c r="C586" s="17">
        <v>43</v>
      </c>
      <c r="D586" s="17">
        <v>102.19</v>
      </c>
      <c r="E586" s="17">
        <v>19137</v>
      </c>
      <c r="F586" s="17">
        <v>179761.97000000009</v>
      </c>
    </row>
    <row r="587" spans="2:6" x14ac:dyDescent="0.25">
      <c r="B587" s="14">
        <v>542</v>
      </c>
      <c r="C587" s="17">
        <v>42</v>
      </c>
      <c r="D587" s="17">
        <v>94.47</v>
      </c>
      <c r="E587" s="17">
        <v>14251</v>
      </c>
      <c r="F587" s="17">
        <v>41115.030000000028</v>
      </c>
    </row>
    <row r="588" spans="2:6" x14ac:dyDescent="0.25">
      <c r="B588" s="14">
        <v>543</v>
      </c>
      <c r="C588" s="17">
        <v>42</v>
      </c>
      <c r="D588" s="17">
        <v>104.2</v>
      </c>
      <c r="E588" s="17">
        <v>20091</v>
      </c>
      <c r="F588" s="17">
        <v>210804.80000000005</v>
      </c>
    </row>
    <row r="589" spans="2:6" x14ac:dyDescent="0.25">
      <c r="B589" s="14">
        <v>544</v>
      </c>
      <c r="C589" s="17">
        <v>42</v>
      </c>
      <c r="D589" s="17">
        <v>79.06</v>
      </c>
      <c r="E589" s="17">
        <v>16771</v>
      </c>
      <c r="F589" s="17">
        <v>457131.74</v>
      </c>
    </row>
    <row r="590" spans="2:6" x14ac:dyDescent="0.25">
      <c r="B590" s="14">
        <v>545</v>
      </c>
      <c r="C590" s="17">
        <v>41</v>
      </c>
      <c r="D590" s="17">
        <v>79.87</v>
      </c>
      <c r="E590" s="17">
        <v>18796</v>
      </c>
      <c r="F590" s="17">
        <v>618531.48</v>
      </c>
    </row>
    <row r="591" spans="2:6" x14ac:dyDescent="0.25">
      <c r="B591" s="14">
        <v>546</v>
      </c>
      <c r="C591" s="17">
        <v>43</v>
      </c>
      <c r="D591" s="17">
        <v>104.16</v>
      </c>
      <c r="E591" s="17">
        <v>16835</v>
      </c>
      <c r="F591" s="17">
        <v>22726.400000000023</v>
      </c>
    </row>
    <row r="592" spans="2:6" x14ac:dyDescent="0.25">
      <c r="B592" s="14">
        <v>547</v>
      </c>
      <c r="C592" s="17">
        <v>42</v>
      </c>
      <c r="D592" s="17">
        <v>89.29</v>
      </c>
      <c r="E592" s="17">
        <v>19287</v>
      </c>
      <c r="F592" s="17">
        <v>455922.76999999979</v>
      </c>
    </row>
    <row r="593" spans="2:6" x14ac:dyDescent="0.25">
      <c r="B593" s="14">
        <v>548</v>
      </c>
      <c r="C593" s="17">
        <v>39</v>
      </c>
      <c r="D593" s="17">
        <v>91.55</v>
      </c>
      <c r="E593" s="17">
        <v>21660</v>
      </c>
      <c r="F593" s="17">
        <v>632627</v>
      </c>
    </row>
    <row r="594" spans="2:6" x14ac:dyDescent="0.25">
      <c r="B594" s="14">
        <v>549</v>
      </c>
      <c r="C594" s="17">
        <v>42</v>
      </c>
      <c r="D594" s="17">
        <v>93.45</v>
      </c>
      <c r="E594" s="17">
        <v>23266</v>
      </c>
      <c r="F594" s="17">
        <v>628554.30000000005</v>
      </c>
    </row>
    <row r="595" spans="2:6" x14ac:dyDescent="0.25">
      <c r="B595" s="14">
        <v>550</v>
      </c>
      <c r="C595" s="17">
        <v>41</v>
      </c>
      <c r="D595" s="17">
        <v>102.44</v>
      </c>
      <c r="E595" s="17">
        <v>7258</v>
      </c>
      <c r="F595" s="17">
        <v>-446745.51999999996</v>
      </c>
    </row>
    <row r="596" spans="2:6" x14ac:dyDescent="0.25">
      <c r="B596" s="14">
        <v>551</v>
      </c>
      <c r="C596" s="17">
        <v>41</v>
      </c>
      <c r="D596" s="17">
        <v>87.85</v>
      </c>
      <c r="E596" s="17">
        <v>14779</v>
      </c>
      <c r="F596" s="17">
        <v>186746.85000000009</v>
      </c>
    </row>
    <row r="597" spans="2:6" x14ac:dyDescent="0.25">
      <c r="B597" s="14">
        <v>552</v>
      </c>
      <c r="C597" s="17">
        <v>43</v>
      </c>
      <c r="D597" s="17">
        <v>96.76</v>
      </c>
      <c r="E597" s="17">
        <v>13299</v>
      </c>
      <c r="F597" s="17">
        <v>-62167.240000000107</v>
      </c>
    </row>
    <row r="598" spans="2:6" x14ac:dyDescent="0.25">
      <c r="B598" s="14">
        <v>553</v>
      </c>
      <c r="C598" s="17">
        <v>40</v>
      </c>
      <c r="D598" s="17">
        <v>104.75</v>
      </c>
      <c r="E598" s="17">
        <v>19999</v>
      </c>
      <c r="F598" s="17">
        <v>234945.75</v>
      </c>
    </row>
    <row r="599" spans="2:6" x14ac:dyDescent="0.25">
      <c r="B599" s="14">
        <v>554</v>
      </c>
      <c r="C599" s="17">
        <v>41</v>
      </c>
      <c r="D599" s="17">
        <v>99.67</v>
      </c>
      <c r="E599" s="17">
        <v>16847</v>
      </c>
      <c r="F599" s="17">
        <v>132685.51</v>
      </c>
    </row>
    <row r="600" spans="2:6" x14ac:dyDescent="0.25">
      <c r="B600" s="14">
        <v>555</v>
      </c>
      <c r="C600" s="17">
        <v>40</v>
      </c>
      <c r="D600" s="17">
        <v>87.24</v>
      </c>
      <c r="E600" s="17">
        <v>14766</v>
      </c>
      <c r="F600" s="17">
        <v>209608.16000000015</v>
      </c>
    </row>
    <row r="601" spans="2:6" x14ac:dyDescent="0.25">
      <c r="B601" s="14">
        <v>556</v>
      </c>
      <c r="C601" s="17">
        <v>41</v>
      </c>
      <c r="D601" s="17">
        <v>76.599999999999994</v>
      </c>
      <c r="E601" s="17">
        <v>7986</v>
      </c>
      <c r="F601" s="17">
        <v>-199939.59999999998</v>
      </c>
    </row>
    <row r="602" spans="2:6" x14ac:dyDescent="0.25">
      <c r="B602" s="14">
        <v>557</v>
      </c>
      <c r="C602" s="17">
        <v>44</v>
      </c>
      <c r="D602" s="17">
        <v>96.5</v>
      </c>
      <c r="E602" s="17">
        <v>12925</v>
      </c>
      <c r="F602" s="17">
        <v>-93887.5</v>
      </c>
    </row>
    <row r="603" spans="2:6" x14ac:dyDescent="0.25">
      <c r="B603" s="14">
        <v>558</v>
      </c>
      <c r="C603" s="17">
        <v>43</v>
      </c>
      <c r="D603" s="17">
        <v>96.62</v>
      </c>
      <c r="E603" s="17">
        <v>18831</v>
      </c>
      <c r="F603" s="17">
        <v>268184.78000000003</v>
      </c>
    </row>
    <row r="604" spans="2:6" x14ac:dyDescent="0.25">
      <c r="B604" s="14">
        <v>559</v>
      </c>
      <c r="C604" s="17">
        <v>40</v>
      </c>
      <c r="D604" s="17">
        <v>91.4</v>
      </c>
      <c r="E604" s="17">
        <v>14711</v>
      </c>
      <c r="F604" s="17">
        <v>144463.59999999986</v>
      </c>
    </row>
    <row r="605" spans="2:6" x14ac:dyDescent="0.25">
      <c r="B605" s="14">
        <v>560</v>
      </c>
      <c r="C605" s="17">
        <v>41</v>
      </c>
      <c r="D605" s="17">
        <v>78.13</v>
      </c>
      <c r="E605" s="17">
        <v>21601</v>
      </c>
      <c r="F605" s="17">
        <v>875271.87000000011</v>
      </c>
    </row>
    <row r="606" spans="2:6" x14ac:dyDescent="0.25">
      <c r="B606" s="14">
        <v>561</v>
      </c>
      <c r="C606" s="17">
        <v>41</v>
      </c>
      <c r="D606" s="17">
        <v>88.8</v>
      </c>
      <c r="E606" s="17">
        <v>21905</v>
      </c>
      <c r="F606" s="17">
        <v>665826</v>
      </c>
    </row>
    <row r="607" spans="2:6" x14ac:dyDescent="0.25">
      <c r="B607" s="14">
        <v>562</v>
      </c>
      <c r="C607" s="17">
        <v>42</v>
      </c>
      <c r="D607" s="17">
        <v>76.680000000000007</v>
      </c>
      <c r="E607" s="17">
        <v>13039</v>
      </c>
      <c r="F607" s="17">
        <v>197292.47999999986</v>
      </c>
    </row>
    <row r="608" spans="2:6" x14ac:dyDescent="0.25">
      <c r="B608" s="14">
        <v>563</v>
      </c>
      <c r="C608" s="17">
        <v>45</v>
      </c>
      <c r="D608" s="17">
        <v>90.11</v>
      </c>
      <c r="E608" s="17">
        <v>22381</v>
      </c>
      <c r="F608" s="17">
        <v>579922.09000000008</v>
      </c>
    </row>
    <row r="609" spans="2:6" x14ac:dyDescent="0.25">
      <c r="B609" s="14">
        <v>564</v>
      </c>
      <c r="C609" s="17">
        <v>41</v>
      </c>
      <c r="D609" s="17">
        <v>79.02</v>
      </c>
      <c r="E609" s="17">
        <v>12929</v>
      </c>
      <c r="F609" s="17">
        <v>171132.42000000004</v>
      </c>
    </row>
    <row r="610" spans="2:6" x14ac:dyDescent="0.25">
      <c r="B610" s="14">
        <v>565</v>
      </c>
      <c r="C610" s="17">
        <v>40</v>
      </c>
      <c r="D610" s="17">
        <v>82.96</v>
      </c>
      <c r="E610" s="17">
        <v>21623</v>
      </c>
      <c r="F610" s="17">
        <v>794212.92000000016</v>
      </c>
    </row>
    <row r="611" spans="2:6" x14ac:dyDescent="0.25">
      <c r="B611" s="14">
        <v>566</v>
      </c>
      <c r="C611" s="17">
        <v>43</v>
      </c>
      <c r="D611" s="17">
        <v>100.73</v>
      </c>
      <c r="E611" s="17">
        <v>18796</v>
      </c>
      <c r="F611" s="17">
        <v>188854.91999999993</v>
      </c>
    </row>
    <row r="612" spans="2:6" x14ac:dyDescent="0.25">
      <c r="B612" s="14">
        <v>567</v>
      </c>
      <c r="C612" s="17">
        <v>40</v>
      </c>
      <c r="D612" s="17">
        <v>102.93</v>
      </c>
      <c r="E612" s="17">
        <v>22440</v>
      </c>
      <c r="F612" s="17">
        <v>408210.79999999981</v>
      </c>
    </row>
    <row r="613" spans="2:6" x14ac:dyDescent="0.25">
      <c r="B613" s="14">
        <v>568</v>
      </c>
      <c r="C613" s="17">
        <v>43</v>
      </c>
      <c r="D613" s="17">
        <v>77.64</v>
      </c>
      <c r="E613" s="17">
        <v>11787</v>
      </c>
      <c r="F613" s="17">
        <v>73629.319999999949</v>
      </c>
    </row>
    <row r="614" spans="2:6" x14ac:dyDescent="0.25">
      <c r="B614" s="14">
        <v>569</v>
      </c>
      <c r="C614" s="17">
        <v>40</v>
      </c>
      <c r="D614" s="17">
        <v>88.31</v>
      </c>
      <c r="E614" s="17">
        <v>19278</v>
      </c>
      <c r="F614" s="17">
        <v>512761.82000000007</v>
      </c>
    </row>
    <row r="615" spans="2:6" x14ac:dyDescent="0.25">
      <c r="B615" s="14">
        <v>570</v>
      </c>
      <c r="C615" s="17">
        <v>40</v>
      </c>
      <c r="D615" s="17">
        <v>79.14</v>
      </c>
      <c r="E615" s="17">
        <v>14457</v>
      </c>
      <c r="F615" s="17">
        <v>304536.02</v>
      </c>
    </row>
    <row r="616" spans="2:6" x14ac:dyDescent="0.25">
      <c r="B616" s="14">
        <v>571</v>
      </c>
      <c r="C616" s="17">
        <v>43</v>
      </c>
      <c r="D616" s="17">
        <v>84.18</v>
      </c>
      <c r="E616" s="17">
        <v>17029</v>
      </c>
      <c r="F616" s="17">
        <v>373022.7799999998</v>
      </c>
    </row>
    <row r="617" spans="2:6" x14ac:dyDescent="0.25">
      <c r="B617" s="14">
        <v>572</v>
      </c>
      <c r="C617" s="17">
        <v>41</v>
      </c>
      <c r="D617" s="17">
        <v>96.06</v>
      </c>
      <c r="E617" s="17">
        <v>8312</v>
      </c>
      <c r="F617" s="17">
        <v>-335154.72000000003</v>
      </c>
    </row>
    <row r="618" spans="2:6" x14ac:dyDescent="0.25">
      <c r="B618" s="14">
        <v>573</v>
      </c>
      <c r="C618" s="17">
        <v>41</v>
      </c>
      <c r="D618" s="17">
        <v>83.03</v>
      </c>
      <c r="E618" s="17">
        <v>16639</v>
      </c>
      <c r="F618" s="17">
        <v>397425.83000000007</v>
      </c>
    </row>
    <row r="619" spans="2:6" x14ac:dyDescent="0.25">
      <c r="B619" s="14">
        <v>574</v>
      </c>
      <c r="C619" s="17">
        <v>41</v>
      </c>
      <c r="D619" s="17">
        <v>83.95</v>
      </c>
      <c r="E619" s="17">
        <v>20923</v>
      </c>
      <c r="F619" s="17">
        <v>699348.14999999991</v>
      </c>
    </row>
    <row r="620" spans="2:6" x14ac:dyDescent="0.25">
      <c r="B620" s="14">
        <v>575</v>
      </c>
      <c r="C620" s="17">
        <v>43</v>
      </c>
      <c r="D620" s="17">
        <v>91.19</v>
      </c>
      <c r="E620" s="17">
        <v>15252</v>
      </c>
      <c r="F620" s="17">
        <v>138482.12</v>
      </c>
    </row>
    <row r="621" spans="2:6" x14ac:dyDescent="0.25">
      <c r="B621" s="14">
        <v>576</v>
      </c>
      <c r="C621" s="17">
        <v>39</v>
      </c>
      <c r="D621" s="17">
        <v>97.51</v>
      </c>
      <c r="E621" s="17">
        <v>12580</v>
      </c>
      <c r="F621" s="17">
        <v>-63875.800000000047</v>
      </c>
    </row>
    <row r="622" spans="2:6" x14ac:dyDescent="0.25">
      <c r="B622" s="14">
        <v>577</v>
      </c>
      <c r="C622" s="17">
        <v>44</v>
      </c>
      <c r="D622" s="17">
        <v>97.9</v>
      </c>
      <c r="E622" s="17">
        <v>19866</v>
      </c>
      <c r="F622" s="17">
        <v>284348.59999999986</v>
      </c>
    </row>
    <row r="623" spans="2:6" x14ac:dyDescent="0.25">
      <c r="B623" s="14">
        <v>578</v>
      </c>
      <c r="C623" s="17">
        <v>41</v>
      </c>
      <c r="D623" s="17">
        <v>84.36</v>
      </c>
      <c r="E623" s="17">
        <v>24388</v>
      </c>
      <c r="F623" s="17">
        <v>945932.32000000007</v>
      </c>
    </row>
    <row r="624" spans="2:6" x14ac:dyDescent="0.25">
      <c r="B624" s="14">
        <v>579</v>
      </c>
      <c r="C624" s="17">
        <v>42</v>
      </c>
      <c r="D624" s="17">
        <v>91.06</v>
      </c>
      <c r="E624" s="17">
        <v>15198</v>
      </c>
      <c r="F624" s="17">
        <v>152156.12</v>
      </c>
    </row>
    <row r="625" spans="2:6" x14ac:dyDescent="0.25">
      <c r="B625" s="14">
        <v>580</v>
      </c>
      <c r="C625" s="17">
        <v>43</v>
      </c>
      <c r="D625" s="17">
        <v>78.11</v>
      </c>
      <c r="E625" s="17">
        <v>22793</v>
      </c>
      <c r="F625" s="17">
        <v>925346.77</v>
      </c>
    </row>
    <row r="626" spans="2:6" x14ac:dyDescent="0.25">
      <c r="B626" s="14">
        <v>581</v>
      </c>
      <c r="C626" s="17">
        <v>39</v>
      </c>
      <c r="D626" s="17">
        <v>104.92</v>
      </c>
      <c r="E626" s="17">
        <v>14016</v>
      </c>
      <c r="F626" s="17">
        <v>-77998.719999999972</v>
      </c>
    </row>
    <row r="627" spans="2:6" x14ac:dyDescent="0.25">
      <c r="B627" s="14">
        <v>582</v>
      </c>
      <c r="C627" s="17">
        <v>43</v>
      </c>
      <c r="D627" s="17">
        <v>98.41</v>
      </c>
      <c r="E627" s="17">
        <v>20014</v>
      </c>
      <c r="F627" s="17">
        <v>302606.26</v>
      </c>
    </row>
    <row r="628" spans="2:6" x14ac:dyDescent="0.25">
      <c r="B628" s="14">
        <v>583</v>
      </c>
      <c r="C628" s="17">
        <v>42</v>
      </c>
      <c r="D628" s="17">
        <v>100.94</v>
      </c>
      <c r="E628" s="17">
        <v>21219</v>
      </c>
      <c r="F628" s="17">
        <v>339537.14000000013</v>
      </c>
    </row>
    <row r="629" spans="2:6" x14ac:dyDescent="0.25">
      <c r="B629" s="14">
        <v>584</v>
      </c>
      <c r="C629" s="17">
        <v>42</v>
      </c>
      <c r="D629" s="17">
        <v>75.290000000000006</v>
      </c>
      <c r="E629" s="17">
        <v>17575</v>
      </c>
      <c r="F629" s="17">
        <v>586053.25</v>
      </c>
    </row>
    <row r="630" spans="2:6" x14ac:dyDescent="0.25">
      <c r="B630" s="14">
        <v>585</v>
      </c>
      <c r="C630" s="17">
        <v>40</v>
      </c>
      <c r="D630" s="17">
        <v>103.65</v>
      </c>
      <c r="E630" s="17">
        <v>13254</v>
      </c>
      <c r="F630" s="17">
        <v>-116391.10000000009</v>
      </c>
    </row>
    <row r="631" spans="2:6" x14ac:dyDescent="0.25">
      <c r="B631" s="14">
        <v>586</v>
      </c>
      <c r="C631" s="17">
        <v>42</v>
      </c>
      <c r="D631" s="17">
        <v>95.72</v>
      </c>
      <c r="E631" s="17">
        <v>18670</v>
      </c>
      <c r="F631" s="17">
        <v>294097.60000000009</v>
      </c>
    </row>
    <row r="632" spans="2:6" x14ac:dyDescent="0.25">
      <c r="B632" s="14">
        <v>587</v>
      </c>
      <c r="C632" s="17">
        <v>42</v>
      </c>
      <c r="D632" s="17">
        <v>97.24</v>
      </c>
      <c r="E632" s="17">
        <v>24397</v>
      </c>
      <c r="F632" s="17">
        <v>607964.7200000002</v>
      </c>
    </row>
    <row r="633" spans="2:6" x14ac:dyDescent="0.25">
      <c r="B633" s="14">
        <v>588</v>
      </c>
      <c r="C633" s="17">
        <v>39</v>
      </c>
      <c r="D633" s="17">
        <v>103.92</v>
      </c>
      <c r="E633" s="17">
        <v>25571</v>
      </c>
      <c r="F633" s="17">
        <v>584021.67999999993</v>
      </c>
    </row>
    <row r="634" spans="2:6" x14ac:dyDescent="0.25">
      <c r="B634" s="14">
        <v>589</v>
      </c>
      <c r="C634" s="17">
        <v>42</v>
      </c>
      <c r="D634" s="17">
        <v>95.93</v>
      </c>
      <c r="E634" s="17">
        <v>27130</v>
      </c>
      <c r="F634" s="17">
        <v>806829.09999999986</v>
      </c>
    </row>
    <row r="635" spans="2:6" x14ac:dyDescent="0.25">
      <c r="B635" s="14">
        <v>590</v>
      </c>
      <c r="C635" s="17">
        <v>44</v>
      </c>
      <c r="D635" s="17">
        <v>85.91</v>
      </c>
      <c r="E635" s="17">
        <v>25349</v>
      </c>
      <c r="F635" s="17">
        <v>901362.41000000015</v>
      </c>
    </row>
    <row r="636" spans="2:6" x14ac:dyDescent="0.25">
      <c r="B636" s="14">
        <v>591</v>
      </c>
      <c r="C636" s="17">
        <v>42</v>
      </c>
      <c r="D636" s="17">
        <v>93.71</v>
      </c>
      <c r="E636" s="17">
        <v>11194</v>
      </c>
      <c r="F636" s="17">
        <v>-141531.73999999987</v>
      </c>
    </row>
    <row r="637" spans="2:6" x14ac:dyDescent="0.25">
      <c r="B637" s="14">
        <v>592</v>
      </c>
      <c r="C637" s="17">
        <v>42</v>
      </c>
      <c r="D637" s="17">
        <v>89.14</v>
      </c>
      <c r="E637" s="17">
        <v>19518</v>
      </c>
      <c r="F637" s="17">
        <v>474491.48</v>
      </c>
    </row>
    <row r="638" spans="2:6" x14ac:dyDescent="0.25">
      <c r="B638" s="14">
        <v>593</v>
      </c>
      <c r="C638" s="17">
        <v>42</v>
      </c>
      <c r="D638" s="17">
        <v>78.599999999999994</v>
      </c>
      <c r="E638" s="17">
        <v>20793</v>
      </c>
      <c r="F638" s="17">
        <v>780171.20000000019</v>
      </c>
    </row>
    <row r="639" spans="2:6" x14ac:dyDescent="0.25">
      <c r="B639" s="14">
        <v>594</v>
      </c>
      <c r="C639" s="17">
        <v>45</v>
      </c>
      <c r="D639" s="17">
        <v>95.93</v>
      </c>
      <c r="E639" s="17">
        <v>22028</v>
      </c>
      <c r="F639" s="17">
        <v>429165.95999999996</v>
      </c>
    </row>
    <row r="640" spans="2:6" x14ac:dyDescent="0.25">
      <c r="B640" s="14">
        <v>595</v>
      </c>
      <c r="C640" s="17">
        <v>44</v>
      </c>
      <c r="D640" s="17">
        <v>87.83</v>
      </c>
      <c r="E640" s="17">
        <v>18014</v>
      </c>
      <c r="F640" s="17">
        <v>360000.38000000012</v>
      </c>
    </row>
    <row r="641" spans="2:6" x14ac:dyDescent="0.25">
      <c r="B641" s="14">
        <v>596</v>
      </c>
      <c r="C641" s="17">
        <v>39</v>
      </c>
      <c r="D641" s="17">
        <v>89.86</v>
      </c>
      <c r="E641" s="17">
        <v>15840</v>
      </c>
      <c r="F641" s="17">
        <v>261017.60000000009</v>
      </c>
    </row>
    <row r="642" spans="2:6" x14ac:dyDescent="0.25">
      <c r="B642" s="14">
        <v>597</v>
      </c>
      <c r="C642" s="17">
        <v>42</v>
      </c>
      <c r="D642" s="17">
        <v>89.43</v>
      </c>
      <c r="E642" s="17">
        <v>16395</v>
      </c>
      <c r="F642" s="17">
        <v>257810.14999999991</v>
      </c>
    </row>
    <row r="643" spans="2:6" x14ac:dyDescent="0.25">
      <c r="B643" s="14">
        <v>598</v>
      </c>
      <c r="C643" s="17">
        <v>41</v>
      </c>
      <c r="D643" s="17">
        <v>101.22</v>
      </c>
      <c r="E643" s="17">
        <v>7533</v>
      </c>
      <c r="F643" s="17">
        <v>-422276.26</v>
      </c>
    </row>
    <row r="644" spans="2:6" x14ac:dyDescent="0.25">
      <c r="B644" s="14">
        <v>599</v>
      </c>
      <c r="C644" s="17">
        <v>41</v>
      </c>
      <c r="D644" s="17">
        <v>87.24</v>
      </c>
      <c r="E644" s="17">
        <v>5375</v>
      </c>
      <c r="F644" s="17">
        <v>-469665</v>
      </c>
    </row>
    <row r="645" spans="2:6" x14ac:dyDescent="0.25">
      <c r="B645" s="14">
        <v>600</v>
      </c>
      <c r="C645" s="17">
        <v>41</v>
      </c>
      <c r="D645" s="17">
        <v>96.89</v>
      </c>
      <c r="E645" s="17">
        <v>20099</v>
      </c>
      <c r="F645" s="17">
        <v>378249.8899999999</v>
      </c>
    </row>
    <row r="646" spans="2:6" x14ac:dyDescent="0.25">
      <c r="B646" s="14">
        <v>601</v>
      </c>
      <c r="C646" s="17">
        <v>43</v>
      </c>
      <c r="D646" s="17">
        <v>95.22</v>
      </c>
      <c r="E646" s="17">
        <v>25251</v>
      </c>
      <c r="F646" s="17">
        <v>684755.78</v>
      </c>
    </row>
    <row r="647" spans="2:6" x14ac:dyDescent="0.25">
      <c r="B647" s="14">
        <v>602</v>
      </c>
      <c r="C647" s="17">
        <v>40</v>
      </c>
      <c r="D647" s="17">
        <v>83.93</v>
      </c>
      <c r="E647" s="17">
        <v>13493</v>
      </c>
      <c r="F647" s="17">
        <v>162919.50999999989</v>
      </c>
    </row>
    <row r="648" spans="2:6" x14ac:dyDescent="0.25">
      <c r="B648" s="14">
        <v>603</v>
      </c>
      <c r="C648" s="17">
        <v>45</v>
      </c>
      <c r="D648" s="17">
        <v>86.69</v>
      </c>
      <c r="E648" s="17">
        <v>18376</v>
      </c>
      <c r="F648" s="17">
        <v>386888.56000000006</v>
      </c>
    </row>
    <row r="649" spans="2:6" x14ac:dyDescent="0.25">
      <c r="B649" s="14">
        <v>604</v>
      </c>
      <c r="C649" s="17">
        <v>40</v>
      </c>
      <c r="D649" s="17">
        <v>98.04</v>
      </c>
      <c r="E649" s="17">
        <v>20156</v>
      </c>
      <c r="F649" s="17">
        <v>378709.75999999978</v>
      </c>
    </row>
    <row r="650" spans="2:6" x14ac:dyDescent="0.25">
      <c r="B650" s="14">
        <v>605</v>
      </c>
      <c r="C650" s="17">
        <v>41</v>
      </c>
      <c r="D650" s="17">
        <v>88.18</v>
      </c>
      <c r="E650" s="17">
        <v>22471</v>
      </c>
      <c r="F650" s="17">
        <v>718925.21999999974</v>
      </c>
    </row>
    <row r="651" spans="2:6" x14ac:dyDescent="0.25">
      <c r="B651" s="14">
        <v>606</v>
      </c>
      <c r="C651" s="17">
        <v>41</v>
      </c>
      <c r="D651" s="17">
        <v>87.54</v>
      </c>
      <c r="E651" s="17">
        <v>16214</v>
      </c>
      <c r="F651" s="17">
        <v>292438.43999999994</v>
      </c>
    </row>
    <row r="652" spans="2:6" x14ac:dyDescent="0.25">
      <c r="B652" s="14">
        <v>607</v>
      </c>
      <c r="C652" s="17">
        <v>43</v>
      </c>
      <c r="D652" s="17">
        <v>93.52</v>
      </c>
      <c r="E652" s="17">
        <v>15975</v>
      </c>
      <c r="F652" s="17">
        <v>148118.00000000012</v>
      </c>
    </row>
    <row r="653" spans="2:6" x14ac:dyDescent="0.25">
      <c r="B653" s="14">
        <v>608</v>
      </c>
      <c r="C653" s="17">
        <v>42</v>
      </c>
      <c r="D653" s="17">
        <v>75.25</v>
      </c>
      <c r="E653" s="17">
        <v>18902</v>
      </c>
      <c r="F653" s="17">
        <v>695238.5</v>
      </c>
    </row>
    <row r="654" spans="2:6" x14ac:dyDescent="0.25">
      <c r="B654" s="14">
        <v>609</v>
      </c>
      <c r="C654" s="17">
        <v>43</v>
      </c>
      <c r="D654" s="17">
        <v>102.24</v>
      </c>
      <c r="E654" s="17">
        <v>25088</v>
      </c>
      <c r="F654" s="17">
        <v>498730.88000000012</v>
      </c>
    </row>
    <row r="655" spans="2:6" x14ac:dyDescent="0.25">
      <c r="B655" s="14">
        <v>610</v>
      </c>
      <c r="C655" s="17">
        <v>45</v>
      </c>
      <c r="D655" s="17">
        <v>80.36</v>
      </c>
      <c r="E655" s="17">
        <v>14451</v>
      </c>
      <c r="F655" s="17">
        <v>214171.6399999999</v>
      </c>
    </row>
    <row r="656" spans="2:6" x14ac:dyDescent="0.25">
      <c r="B656" s="14">
        <v>611</v>
      </c>
      <c r="C656" s="17">
        <v>42</v>
      </c>
      <c r="D656" s="17">
        <v>99.35</v>
      </c>
      <c r="E656" s="17">
        <v>21756</v>
      </c>
      <c r="F656" s="17">
        <v>404233.40000000014</v>
      </c>
    </row>
    <row r="657" spans="2:6" x14ac:dyDescent="0.25">
      <c r="B657" s="14">
        <v>612</v>
      </c>
      <c r="C657" s="17">
        <v>45</v>
      </c>
      <c r="D657" s="17">
        <v>87.12</v>
      </c>
      <c r="E657" s="17">
        <v>21558</v>
      </c>
      <c r="F657" s="17">
        <v>591799.0399999998</v>
      </c>
    </row>
    <row r="658" spans="2:6" x14ac:dyDescent="0.25">
      <c r="B658" s="14">
        <v>613</v>
      </c>
      <c r="C658" s="17">
        <v>42</v>
      </c>
      <c r="D658" s="17">
        <v>82.17</v>
      </c>
      <c r="E658" s="17">
        <v>26343</v>
      </c>
      <c r="F658" s="17">
        <v>1121246.69</v>
      </c>
    </row>
    <row r="659" spans="2:6" x14ac:dyDescent="0.25">
      <c r="B659" s="14">
        <v>614</v>
      </c>
      <c r="C659" s="17">
        <v>44</v>
      </c>
      <c r="D659" s="17">
        <v>88.27</v>
      </c>
      <c r="E659" s="17">
        <v>21287</v>
      </c>
      <c r="F659" s="17">
        <v>570481.51</v>
      </c>
    </row>
    <row r="660" spans="2:6" x14ac:dyDescent="0.25">
      <c r="B660" s="14">
        <v>615</v>
      </c>
      <c r="C660" s="17">
        <v>43</v>
      </c>
      <c r="D660" s="17">
        <v>91.12</v>
      </c>
      <c r="E660" s="17">
        <v>11862</v>
      </c>
      <c r="F660" s="17">
        <v>-80393.440000000061</v>
      </c>
    </row>
    <row r="661" spans="2:6" x14ac:dyDescent="0.25">
      <c r="B661" s="14">
        <v>616</v>
      </c>
      <c r="C661" s="17">
        <v>43</v>
      </c>
      <c r="D661" s="17">
        <v>101.98</v>
      </c>
      <c r="E661" s="17">
        <v>32284</v>
      </c>
      <c r="F661" s="17">
        <v>893981.67999999993</v>
      </c>
    </row>
    <row r="662" spans="2:6" x14ac:dyDescent="0.25">
      <c r="B662" s="14">
        <v>617</v>
      </c>
      <c r="C662" s="17">
        <v>41</v>
      </c>
      <c r="D662" s="17">
        <v>98.73</v>
      </c>
      <c r="E662" s="17">
        <v>14395</v>
      </c>
      <c r="F662" s="17">
        <v>3191.6499999999069</v>
      </c>
    </row>
    <row r="663" spans="2:6" x14ac:dyDescent="0.25">
      <c r="B663" s="14">
        <v>618</v>
      </c>
      <c r="C663" s="17">
        <v>41</v>
      </c>
      <c r="D663" s="17">
        <v>100</v>
      </c>
      <c r="E663" s="17">
        <v>17206</v>
      </c>
      <c r="F663" s="17">
        <v>147948</v>
      </c>
    </row>
    <row r="664" spans="2:6" x14ac:dyDescent="0.25">
      <c r="B664" s="14">
        <v>619</v>
      </c>
      <c r="C664" s="17">
        <v>41</v>
      </c>
      <c r="D664" s="17">
        <v>104.78</v>
      </c>
      <c r="E664" s="17">
        <v>10162</v>
      </c>
      <c r="F664" s="17">
        <v>-309178.36</v>
      </c>
    </row>
    <row r="665" spans="2:6" x14ac:dyDescent="0.25">
      <c r="B665" s="14">
        <v>620</v>
      </c>
      <c r="C665" s="17">
        <v>42</v>
      </c>
      <c r="D665" s="17">
        <v>86.71</v>
      </c>
      <c r="E665" s="17">
        <v>15248</v>
      </c>
      <c r="F665" s="17">
        <v>221781.92000000016</v>
      </c>
    </row>
    <row r="666" spans="2:6" x14ac:dyDescent="0.25">
      <c r="B666" s="14">
        <v>621</v>
      </c>
      <c r="C666" s="17">
        <v>44</v>
      </c>
      <c r="D666" s="17">
        <v>87.2</v>
      </c>
      <c r="E666" s="17">
        <v>17638</v>
      </c>
      <c r="F666" s="17">
        <v>345856.39999999991</v>
      </c>
    </row>
    <row r="667" spans="2:6" x14ac:dyDescent="0.25">
      <c r="B667" s="14">
        <v>622</v>
      </c>
      <c r="C667" s="17">
        <v>42</v>
      </c>
      <c r="D667" s="17">
        <v>101.45</v>
      </c>
      <c r="E667" s="17">
        <v>16803</v>
      </c>
      <c r="F667" s="17">
        <v>83406.649999999907</v>
      </c>
    </row>
    <row r="668" spans="2:6" x14ac:dyDescent="0.25">
      <c r="B668" s="14">
        <v>623</v>
      </c>
      <c r="C668" s="17">
        <v>40</v>
      </c>
      <c r="D668" s="17">
        <v>91.98</v>
      </c>
      <c r="E668" s="17">
        <v>17394</v>
      </c>
      <c r="F668" s="17">
        <v>315745.87999999989</v>
      </c>
    </row>
    <row r="669" spans="2:6" x14ac:dyDescent="0.25">
      <c r="B669" s="14">
        <v>624</v>
      </c>
      <c r="C669" s="17">
        <v>41</v>
      </c>
      <c r="D669" s="17">
        <v>95.92</v>
      </c>
      <c r="E669" s="17">
        <v>13796</v>
      </c>
      <c r="F669" s="17">
        <v>6455.6799999999348</v>
      </c>
    </row>
    <row r="670" spans="2:6" x14ac:dyDescent="0.25">
      <c r="B670" s="14">
        <v>625</v>
      </c>
      <c r="C670" s="17">
        <v>42</v>
      </c>
      <c r="D670" s="17">
        <v>101.73</v>
      </c>
      <c r="E670" s="17">
        <v>18241</v>
      </c>
      <c r="F670" s="17">
        <v>158180.06999999995</v>
      </c>
    </row>
    <row r="671" spans="2:6" x14ac:dyDescent="0.25">
      <c r="B671" s="14">
        <v>626</v>
      </c>
      <c r="C671" s="17">
        <v>41</v>
      </c>
      <c r="D671" s="17">
        <v>96.49</v>
      </c>
      <c r="E671" s="17">
        <v>19566</v>
      </c>
      <c r="F671" s="17">
        <v>353504.66000000015</v>
      </c>
    </row>
    <row r="672" spans="2:6" x14ac:dyDescent="0.25">
      <c r="B672" s="14">
        <v>627</v>
      </c>
      <c r="C672" s="17">
        <v>41</v>
      </c>
      <c r="D672" s="17">
        <v>101.77</v>
      </c>
      <c r="E672" s="17">
        <v>23032</v>
      </c>
      <c r="F672" s="17">
        <v>445089.3600000001</v>
      </c>
    </row>
    <row r="673" spans="2:6" x14ac:dyDescent="0.25">
      <c r="B673" s="14">
        <v>628</v>
      </c>
      <c r="C673" s="17">
        <v>40</v>
      </c>
      <c r="D673" s="17">
        <v>80.27</v>
      </c>
      <c r="E673" s="17">
        <v>18504</v>
      </c>
      <c r="F673" s="17">
        <v>606819.92000000016</v>
      </c>
    </row>
    <row r="674" spans="2:6" x14ac:dyDescent="0.25">
      <c r="B674" s="14">
        <v>629</v>
      </c>
      <c r="C674" s="17">
        <v>42</v>
      </c>
      <c r="D674" s="17">
        <v>99.15</v>
      </c>
      <c r="E674" s="17">
        <v>9112</v>
      </c>
      <c r="F674" s="17">
        <v>-322870.80000000005</v>
      </c>
    </row>
    <row r="675" spans="2:6" x14ac:dyDescent="0.25">
      <c r="B675" s="14">
        <v>630</v>
      </c>
      <c r="C675" s="17">
        <v>43</v>
      </c>
      <c r="D675" s="17">
        <v>90.18</v>
      </c>
      <c r="E675" s="17">
        <v>17478</v>
      </c>
      <c r="F675" s="17">
        <v>300401.95999999996</v>
      </c>
    </row>
    <row r="676" spans="2:6" x14ac:dyDescent="0.25">
      <c r="B676" s="14">
        <v>631</v>
      </c>
      <c r="C676" s="17">
        <v>43</v>
      </c>
      <c r="D676" s="17">
        <v>81.62</v>
      </c>
      <c r="E676" s="17">
        <v>12326</v>
      </c>
      <c r="F676" s="17">
        <v>66807.879999999888</v>
      </c>
    </row>
    <row r="677" spans="2:6" x14ac:dyDescent="0.25">
      <c r="B677" s="14">
        <v>632</v>
      </c>
      <c r="C677" s="17">
        <v>42</v>
      </c>
      <c r="D677" s="17">
        <v>91.09</v>
      </c>
      <c r="E677" s="17">
        <v>17511</v>
      </c>
      <c r="F677" s="17">
        <v>304150.01</v>
      </c>
    </row>
    <row r="678" spans="2:6" x14ac:dyDescent="0.25">
      <c r="B678" s="14">
        <v>633</v>
      </c>
      <c r="C678" s="17">
        <v>45</v>
      </c>
      <c r="D678" s="17">
        <v>80.81</v>
      </c>
      <c r="E678" s="17">
        <v>14010</v>
      </c>
      <c r="F678" s="17">
        <v>175391.90000000002</v>
      </c>
    </row>
    <row r="679" spans="2:6" x14ac:dyDescent="0.25">
      <c r="B679" s="14">
        <v>634</v>
      </c>
      <c r="C679" s="17">
        <v>45</v>
      </c>
      <c r="D679" s="17">
        <v>85.64</v>
      </c>
      <c r="E679" s="17">
        <v>11133</v>
      </c>
      <c r="F679" s="17">
        <v>-88948.12</v>
      </c>
    </row>
    <row r="680" spans="2:6" x14ac:dyDescent="0.25">
      <c r="B680" s="14">
        <v>635</v>
      </c>
      <c r="C680" s="17">
        <v>43</v>
      </c>
      <c r="D680" s="17">
        <v>92.8</v>
      </c>
      <c r="E680" s="17">
        <v>20384</v>
      </c>
      <c r="F680" s="17">
        <v>438268.80000000005</v>
      </c>
    </row>
    <row r="681" spans="2:6" x14ac:dyDescent="0.25">
      <c r="B681" s="14">
        <v>636</v>
      </c>
      <c r="C681" s="17">
        <v>45</v>
      </c>
      <c r="D681" s="17">
        <v>76.849999999999994</v>
      </c>
      <c r="E681" s="17">
        <v>10690</v>
      </c>
      <c r="F681" s="17">
        <v>-25266.499999999884</v>
      </c>
    </row>
    <row r="682" spans="2:6" x14ac:dyDescent="0.25">
      <c r="B682" s="14">
        <v>637</v>
      </c>
      <c r="C682" s="17">
        <v>45</v>
      </c>
      <c r="D682" s="17">
        <v>92.22</v>
      </c>
      <c r="E682" s="17">
        <v>16084</v>
      </c>
      <c r="F682" s="17">
        <v>143669.52000000002</v>
      </c>
    </row>
    <row r="683" spans="2:6" x14ac:dyDescent="0.25">
      <c r="B683" s="14">
        <v>638</v>
      </c>
      <c r="C683" s="17">
        <v>44</v>
      </c>
      <c r="D683" s="17">
        <v>101.3</v>
      </c>
      <c r="E683" s="17">
        <v>15833</v>
      </c>
      <c r="F683" s="17">
        <v>232.10000000009313</v>
      </c>
    </row>
    <row r="684" spans="2:6" x14ac:dyDescent="0.25">
      <c r="B684" s="14">
        <v>639</v>
      </c>
      <c r="C684" s="17">
        <v>40</v>
      </c>
      <c r="D684" s="17">
        <v>81.52</v>
      </c>
      <c r="E684" s="17">
        <v>24339</v>
      </c>
      <c r="F684" s="17">
        <v>1035785.7200000002</v>
      </c>
    </row>
    <row r="685" spans="2:6" x14ac:dyDescent="0.25">
      <c r="B685" s="14">
        <v>640</v>
      </c>
      <c r="C685" s="17">
        <v>41</v>
      </c>
      <c r="D685" s="17">
        <v>101.43</v>
      </c>
      <c r="E685" s="17">
        <v>15364</v>
      </c>
      <c r="F685" s="17">
        <v>19141.479999999865</v>
      </c>
    </row>
    <row r="686" spans="2:6" x14ac:dyDescent="0.25">
      <c r="B686" s="14">
        <v>641</v>
      </c>
      <c r="C686" s="17">
        <v>44</v>
      </c>
      <c r="D686" s="17">
        <v>92.4</v>
      </c>
      <c r="E686" s="17">
        <v>20503</v>
      </c>
      <c r="F686" s="17">
        <v>433487.79999999981</v>
      </c>
    </row>
    <row r="687" spans="2:6" x14ac:dyDescent="0.25">
      <c r="B687" s="14">
        <v>642</v>
      </c>
      <c r="C687" s="17">
        <v>40</v>
      </c>
      <c r="D687" s="17">
        <v>96.87</v>
      </c>
      <c r="E687" s="17">
        <v>12952</v>
      </c>
      <c r="F687" s="17">
        <v>-45292.240000000107</v>
      </c>
    </row>
    <row r="688" spans="2:6" x14ac:dyDescent="0.25">
      <c r="B688" s="14">
        <v>643</v>
      </c>
      <c r="C688" s="17">
        <v>42</v>
      </c>
      <c r="D688" s="17">
        <v>102.69</v>
      </c>
      <c r="E688" s="17">
        <v>20662</v>
      </c>
      <c r="F688" s="17">
        <v>272153.21999999997</v>
      </c>
    </row>
    <row r="689" spans="2:6" x14ac:dyDescent="0.25">
      <c r="B689" s="14">
        <v>644</v>
      </c>
      <c r="C689" s="17">
        <v>43</v>
      </c>
      <c r="D689" s="17">
        <v>77.22</v>
      </c>
      <c r="E689" s="17">
        <v>16647</v>
      </c>
      <c r="F689" s="17">
        <v>461450.65999999992</v>
      </c>
    </row>
    <row r="690" spans="2:6" x14ac:dyDescent="0.25">
      <c r="B690" s="14">
        <v>645</v>
      </c>
      <c r="C690" s="17">
        <v>40</v>
      </c>
      <c r="D690" s="17">
        <v>83.06</v>
      </c>
      <c r="E690" s="17">
        <v>16849</v>
      </c>
      <c r="F690" s="17">
        <v>429513.06000000006</v>
      </c>
    </row>
    <row r="691" spans="2:6" x14ac:dyDescent="0.25">
      <c r="B691" s="14">
        <v>646</v>
      </c>
      <c r="C691" s="17">
        <v>42</v>
      </c>
      <c r="D691" s="17">
        <v>90.52</v>
      </c>
      <c r="E691" s="17">
        <v>15649</v>
      </c>
      <c r="F691" s="17">
        <v>190345.52000000002</v>
      </c>
    </row>
    <row r="692" spans="2:6" x14ac:dyDescent="0.25">
      <c r="B692" s="14">
        <v>647</v>
      </c>
      <c r="C692" s="17">
        <v>40</v>
      </c>
      <c r="D692" s="17">
        <v>100.89</v>
      </c>
      <c r="E692" s="17">
        <v>24401</v>
      </c>
      <c r="F692" s="17">
        <v>567942.1100000001</v>
      </c>
    </row>
    <row r="693" spans="2:6" x14ac:dyDescent="0.25">
      <c r="B693" s="14">
        <v>648</v>
      </c>
      <c r="C693" s="17">
        <v>42</v>
      </c>
      <c r="D693" s="17">
        <v>87.16</v>
      </c>
      <c r="E693" s="17">
        <v>6562</v>
      </c>
      <c r="F693" s="17">
        <v>-391709.92</v>
      </c>
    </row>
    <row r="694" spans="2:6" x14ac:dyDescent="0.25">
      <c r="B694" s="14">
        <v>649</v>
      </c>
      <c r="C694" s="17">
        <v>43</v>
      </c>
      <c r="D694" s="17">
        <v>76.14</v>
      </c>
      <c r="E694" s="17">
        <v>12259</v>
      </c>
      <c r="F694" s="17">
        <v>129003.73999999999</v>
      </c>
    </row>
    <row r="695" spans="2:6" x14ac:dyDescent="0.25">
      <c r="B695" s="14">
        <v>650</v>
      </c>
      <c r="C695" s="17">
        <v>42</v>
      </c>
      <c r="D695" s="17">
        <v>80.45</v>
      </c>
      <c r="E695" s="17">
        <v>12189</v>
      </c>
      <c r="F695" s="17">
        <v>83067.949999999953</v>
      </c>
    </row>
    <row r="696" spans="2:6" x14ac:dyDescent="0.25">
      <c r="B696" s="14">
        <v>651</v>
      </c>
      <c r="C696" s="17">
        <v>42</v>
      </c>
      <c r="D696" s="17">
        <v>82.82</v>
      </c>
      <c r="E696" s="17">
        <v>27285</v>
      </c>
      <c r="F696" s="17">
        <v>1174001.3000000003</v>
      </c>
    </row>
    <row r="697" spans="2:6" x14ac:dyDescent="0.25">
      <c r="B697" s="14">
        <v>652</v>
      </c>
      <c r="C697" s="17">
        <v>39</v>
      </c>
      <c r="D697" s="17">
        <v>89.54</v>
      </c>
      <c r="E697" s="17">
        <v>10604</v>
      </c>
      <c r="F697" s="17">
        <v>-102842.16000000003</v>
      </c>
    </row>
    <row r="698" spans="2:6" x14ac:dyDescent="0.25">
      <c r="B698" s="14">
        <v>653</v>
      </c>
      <c r="C698" s="17">
        <v>40</v>
      </c>
      <c r="D698" s="17">
        <v>101.38</v>
      </c>
      <c r="E698" s="17">
        <v>12329</v>
      </c>
      <c r="F698" s="17">
        <v>-139603.0199999999</v>
      </c>
    </row>
    <row r="699" spans="2:6" x14ac:dyDescent="0.25">
      <c r="B699" s="14">
        <v>654</v>
      </c>
      <c r="C699" s="17">
        <v>41</v>
      </c>
      <c r="D699" s="17">
        <v>97.29</v>
      </c>
      <c r="E699" s="17">
        <v>16939</v>
      </c>
      <c r="F699" s="17">
        <v>178366.68999999994</v>
      </c>
    </row>
    <row r="700" spans="2:6" x14ac:dyDescent="0.25">
      <c r="B700" s="14">
        <v>655</v>
      </c>
      <c r="C700" s="17">
        <v>42</v>
      </c>
      <c r="D700" s="17">
        <v>100.89</v>
      </c>
      <c r="E700" s="17">
        <v>10357</v>
      </c>
      <c r="F700" s="17">
        <v>-268868.73</v>
      </c>
    </row>
    <row r="701" spans="2:6" x14ac:dyDescent="0.25">
      <c r="B701" s="14">
        <v>656</v>
      </c>
      <c r="C701" s="17">
        <v>43</v>
      </c>
      <c r="D701" s="17">
        <v>82.15</v>
      </c>
      <c r="E701" s="17">
        <v>15612</v>
      </c>
      <c r="F701" s="17">
        <v>302946.19999999995</v>
      </c>
    </row>
    <row r="702" spans="2:6" x14ac:dyDescent="0.25">
      <c r="B702" s="14">
        <v>657</v>
      </c>
      <c r="C702" s="17">
        <v>39</v>
      </c>
      <c r="D702" s="17">
        <v>88.95</v>
      </c>
      <c r="E702" s="17">
        <v>16737</v>
      </c>
      <c r="F702" s="17">
        <v>339163.84999999986</v>
      </c>
    </row>
    <row r="703" spans="2:6" x14ac:dyDescent="0.25">
      <c r="B703" s="14">
        <v>658</v>
      </c>
      <c r="C703" s="17">
        <v>45</v>
      </c>
      <c r="D703" s="17">
        <v>88.46</v>
      </c>
      <c r="E703" s="17">
        <v>19225</v>
      </c>
      <c r="F703" s="17">
        <v>410006.50000000023</v>
      </c>
    </row>
    <row r="704" spans="2:6" x14ac:dyDescent="0.25">
      <c r="B704" s="14">
        <v>659</v>
      </c>
      <c r="C704" s="17">
        <v>40</v>
      </c>
      <c r="D704" s="17">
        <v>75.66</v>
      </c>
      <c r="E704" s="17">
        <v>24974</v>
      </c>
      <c r="F704" s="17">
        <v>1231333.1600000001</v>
      </c>
    </row>
    <row r="705" spans="2:6" x14ac:dyDescent="0.25">
      <c r="B705" s="14">
        <v>660</v>
      </c>
      <c r="C705" s="17">
        <v>40</v>
      </c>
      <c r="D705" s="17">
        <v>85.79</v>
      </c>
      <c r="E705" s="17">
        <v>21492</v>
      </c>
      <c r="F705" s="17">
        <v>723429.31999999983</v>
      </c>
    </row>
    <row r="706" spans="2:6" x14ac:dyDescent="0.25">
      <c r="B706" s="14">
        <v>661</v>
      </c>
      <c r="C706" s="17">
        <v>40</v>
      </c>
      <c r="D706" s="17">
        <v>83.21</v>
      </c>
      <c r="E706" s="17">
        <v>11706</v>
      </c>
      <c r="F706" s="17">
        <v>37197.740000000107</v>
      </c>
    </row>
    <row r="707" spans="2:6" x14ac:dyDescent="0.25">
      <c r="B707" s="14">
        <v>662</v>
      </c>
      <c r="C707" s="17">
        <v>42</v>
      </c>
      <c r="D707" s="17">
        <v>98.74</v>
      </c>
      <c r="E707" s="17">
        <v>10384</v>
      </c>
      <c r="F707" s="17">
        <v>-245028.15999999992</v>
      </c>
    </row>
    <row r="708" spans="2:6" x14ac:dyDescent="0.25">
      <c r="B708" s="14">
        <v>663</v>
      </c>
      <c r="C708" s="17">
        <v>41</v>
      </c>
      <c r="D708" s="17">
        <v>88.97</v>
      </c>
      <c r="E708" s="17">
        <v>9029</v>
      </c>
      <c r="F708" s="17">
        <v>-226728.13</v>
      </c>
    </row>
    <row r="709" spans="2:6" x14ac:dyDescent="0.25">
      <c r="B709" s="14">
        <v>664</v>
      </c>
      <c r="C709" s="17">
        <v>44</v>
      </c>
      <c r="D709" s="17">
        <v>100.35</v>
      </c>
      <c r="E709" s="17">
        <v>16862</v>
      </c>
      <c r="F709" s="17">
        <v>71508.300000000047</v>
      </c>
    </row>
    <row r="710" spans="2:6" x14ac:dyDescent="0.25">
      <c r="B710" s="14">
        <v>665</v>
      </c>
      <c r="C710" s="17">
        <v>40</v>
      </c>
      <c r="D710" s="17">
        <v>95.41</v>
      </c>
      <c r="E710" s="17">
        <v>18032</v>
      </c>
      <c r="F710" s="17">
        <v>296654.88000000012</v>
      </c>
    </row>
    <row r="711" spans="2:6" x14ac:dyDescent="0.25">
      <c r="B711" s="14">
        <v>666</v>
      </c>
      <c r="C711" s="17">
        <v>44</v>
      </c>
      <c r="D711" s="17">
        <v>86.59</v>
      </c>
      <c r="E711" s="17">
        <v>7079</v>
      </c>
      <c r="F711" s="17">
        <v>-365725.61000000004</v>
      </c>
    </row>
    <row r="712" spans="2:6" x14ac:dyDescent="0.25">
      <c r="B712" s="14">
        <v>667</v>
      </c>
      <c r="C712" s="17">
        <v>45</v>
      </c>
      <c r="D712" s="17">
        <v>98.52</v>
      </c>
      <c r="E712" s="17">
        <v>24328</v>
      </c>
      <c r="F712" s="17">
        <v>499717.44000000018</v>
      </c>
    </row>
    <row r="713" spans="2:6" x14ac:dyDescent="0.25">
      <c r="B713" s="14">
        <v>668</v>
      </c>
      <c r="C713" s="17">
        <v>40</v>
      </c>
      <c r="D713" s="17">
        <v>92.52</v>
      </c>
      <c r="E713" s="17">
        <v>11764</v>
      </c>
      <c r="F713" s="17">
        <v>-67929.279999999912</v>
      </c>
    </row>
    <row r="714" spans="2:6" x14ac:dyDescent="0.25">
      <c r="B714" s="14">
        <v>669</v>
      </c>
      <c r="C714" s="17">
        <v>40</v>
      </c>
      <c r="D714" s="17">
        <v>98.25</v>
      </c>
      <c r="E714" s="17">
        <v>21314</v>
      </c>
      <c r="F714" s="17">
        <v>444825.5</v>
      </c>
    </row>
    <row r="715" spans="2:6" x14ac:dyDescent="0.25">
      <c r="B715" s="14">
        <v>670</v>
      </c>
      <c r="C715" s="17">
        <v>43</v>
      </c>
      <c r="D715" s="17">
        <v>85.87</v>
      </c>
      <c r="E715" s="17">
        <v>17942</v>
      </c>
      <c r="F715" s="17">
        <v>408272.45999999996</v>
      </c>
    </row>
    <row r="716" spans="2:6" x14ac:dyDescent="0.25">
      <c r="B716" s="14">
        <v>671</v>
      </c>
      <c r="C716" s="17">
        <v>43</v>
      </c>
      <c r="D716" s="17">
        <v>94.53</v>
      </c>
      <c r="E716" s="17">
        <v>14768</v>
      </c>
      <c r="F716" s="17">
        <v>57788.959999999963</v>
      </c>
    </row>
    <row r="717" spans="2:6" x14ac:dyDescent="0.25">
      <c r="B717" s="14">
        <v>672</v>
      </c>
      <c r="C717" s="17">
        <v>43</v>
      </c>
      <c r="D717" s="17">
        <v>75.290000000000006</v>
      </c>
      <c r="E717" s="17">
        <v>17169</v>
      </c>
      <c r="F717" s="17">
        <v>535709.99</v>
      </c>
    </row>
    <row r="718" spans="2:6" x14ac:dyDescent="0.25">
      <c r="B718" s="14">
        <v>673</v>
      </c>
      <c r="C718" s="17">
        <v>42</v>
      </c>
      <c r="D718" s="17">
        <v>78.14</v>
      </c>
      <c r="E718" s="17">
        <v>21915</v>
      </c>
      <c r="F718" s="17">
        <v>878216.89999999991</v>
      </c>
    </row>
    <row r="719" spans="2:6" x14ac:dyDescent="0.25">
      <c r="B719" s="14">
        <v>674</v>
      </c>
      <c r="C719" s="17">
        <v>40</v>
      </c>
      <c r="D719" s="17">
        <v>79.760000000000005</v>
      </c>
      <c r="E719" s="17">
        <v>25482</v>
      </c>
      <c r="F719" s="17">
        <v>1169193.68</v>
      </c>
    </row>
    <row r="720" spans="2:6" x14ac:dyDescent="0.25">
      <c r="B720" s="14">
        <v>675</v>
      </c>
      <c r="C720" s="17">
        <v>42</v>
      </c>
      <c r="D720" s="17">
        <v>81.22</v>
      </c>
      <c r="E720" s="17">
        <v>22203</v>
      </c>
      <c r="F720" s="17">
        <v>832543.34000000008</v>
      </c>
    </row>
    <row r="721" spans="2:6" x14ac:dyDescent="0.25">
      <c r="B721" s="14">
        <v>676</v>
      </c>
      <c r="C721" s="17">
        <v>42</v>
      </c>
      <c r="D721" s="17">
        <v>77.099999999999994</v>
      </c>
      <c r="E721" s="17">
        <v>15244</v>
      </c>
      <c r="F721" s="17">
        <v>367995.60000000009</v>
      </c>
    </row>
    <row r="722" spans="2:6" x14ac:dyDescent="0.25">
      <c r="B722" s="14">
        <v>677</v>
      </c>
      <c r="C722" s="17">
        <v>42</v>
      </c>
      <c r="D722" s="17">
        <v>98.82</v>
      </c>
      <c r="E722" s="17">
        <v>14039</v>
      </c>
      <c r="F722" s="17">
        <v>-33210.979999999865</v>
      </c>
    </row>
    <row r="723" spans="2:6" x14ac:dyDescent="0.25">
      <c r="B723" s="14">
        <v>678</v>
      </c>
      <c r="C723" s="17">
        <v>40</v>
      </c>
      <c r="D723" s="17">
        <v>90.9</v>
      </c>
      <c r="E723" s="17">
        <v>24257</v>
      </c>
      <c r="F723" s="17">
        <v>801901.7</v>
      </c>
    </row>
    <row r="724" spans="2:6" x14ac:dyDescent="0.25">
      <c r="B724" s="14">
        <v>679</v>
      </c>
      <c r="C724" s="17">
        <v>42</v>
      </c>
      <c r="D724" s="17">
        <v>100.59</v>
      </c>
      <c r="E724" s="17">
        <v>13875</v>
      </c>
      <c r="F724" s="17">
        <v>-67311.25</v>
      </c>
    </row>
    <row r="725" spans="2:6" x14ac:dyDescent="0.25">
      <c r="B725" s="14">
        <v>680</v>
      </c>
      <c r="C725" s="17">
        <v>41</v>
      </c>
      <c r="D725" s="17">
        <v>96.32</v>
      </c>
      <c r="E725" s="17">
        <v>15816</v>
      </c>
      <c r="F725" s="17">
        <v>125530.88000000012</v>
      </c>
    </row>
    <row r="726" spans="2:6" x14ac:dyDescent="0.25">
      <c r="B726" s="14">
        <v>681</v>
      </c>
      <c r="C726" s="17">
        <v>42</v>
      </c>
      <c r="D726" s="17">
        <v>79.42</v>
      </c>
      <c r="E726" s="17">
        <v>7372</v>
      </c>
      <c r="F726" s="17">
        <v>-278080.24</v>
      </c>
    </row>
    <row r="727" spans="2:6" x14ac:dyDescent="0.25">
      <c r="B727" s="14">
        <v>682</v>
      </c>
      <c r="C727" s="17">
        <v>41</v>
      </c>
      <c r="D727" s="17">
        <v>83.93</v>
      </c>
      <c r="E727" s="17">
        <v>18561</v>
      </c>
      <c r="F727" s="17">
        <v>524813.26999999979</v>
      </c>
    </row>
    <row r="728" spans="2:6" x14ac:dyDescent="0.25">
      <c r="B728" s="14">
        <v>683</v>
      </c>
      <c r="C728" s="17">
        <v>40</v>
      </c>
      <c r="D728" s="17">
        <v>98.41</v>
      </c>
      <c r="E728" s="17">
        <v>19936</v>
      </c>
      <c r="F728" s="17">
        <v>357922.24</v>
      </c>
    </row>
    <row r="729" spans="2:6" x14ac:dyDescent="0.25">
      <c r="B729" s="14">
        <v>684</v>
      </c>
      <c r="C729" s="17">
        <v>40</v>
      </c>
      <c r="D729" s="17">
        <v>99.7</v>
      </c>
      <c r="E729" s="17">
        <v>20088</v>
      </c>
      <c r="F729" s="17">
        <v>341218.39999999991</v>
      </c>
    </row>
    <row r="730" spans="2:6" x14ac:dyDescent="0.25">
      <c r="B730" s="14">
        <v>685</v>
      </c>
      <c r="C730" s="17">
        <v>40</v>
      </c>
      <c r="D730" s="17">
        <v>90.83</v>
      </c>
      <c r="E730" s="17">
        <v>9570</v>
      </c>
      <c r="F730" s="17">
        <v>-197613.09999999998</v>
      </c>
    </row>
    <row r="731" spans="2:6" x14ac:dyDescent="0.25">
      <c r="B731" s="14">
        <v>686</v>
      </c>
      <c r="C731" s="17">
        <v>44</v>
      </c>
      <c r="D731" s="17">
        <v>99.43</v>
      </c>
      <c r="E731" s="17">
        <v>12930</v>
      </c>
      <c r="F731" s="17">
        <v>-131479.90000000014</v>
      </c>
    </row>
    <row r="732" spans="2:6" x14ac:dyDescent="0.25">
      <c r="B732" s="14">
        <v>687</v>
      </c>
      <c r="C732" s="17">
        <v>42</v>
      </c>
      <c r="D732" s="17">
        <v>80.75</v>
      </c>
      <c r="E732" s="17">
        <v>17898</v>
      </c>
      <c r="F732" s="17">
        <v>514722.5</v>
      </c>
    </row>
    <row r="733" spans="2:6" x14ac:dyDescent="0.25">
      <c r="B733" s="14">
        <v>688</v>
      </c>
      <c r="C733" s="17">
        <v>41</v>
      </c>
      <c r="D733" s="17">
        <v>89.36</v>
      </c>
      <c r="E733" s="17">
        <v>7121</v>
      </c>
      <c r="F733" s="17">
        <v>-361214.56</v>
      </c>
    </row>
    <row r="734" spans="2:6" x14ac:dyDescent="0.25">
      <c r="B734" s="14">
        <v>689</v>
      </c>
      <c r="C734" s="17">
        <v>41</v>
      </c>
      <c r="D734" s="17">
        <v>96.09</v>
      </c>
      <c r="E734" s="17">
        <v>15628</v>
      </c>
      <c r="F734" s="17">
        <v>117529.47999999998</v>
      </c>
    </row>
    <row r="735" spans="2:6" x14ac:dyDescent="0.25">
      <c r="B735" s="14">
        <v>690</v>
      </c>
      <c r="C735" s="17">
        <v>41</v>
      </c>
      <c r="D735" s="17">
        <v>100.98</v>
      </c>
      <c r="E735" s="17">
        <v>17694</v>
      </c>
      <c r="F735" s="17">
        <v>158911.87999999989</v>
      </c>
    </row>
    <row r="736" spans="2:6" x14ac:dyDescent="0.25">
      <c r="B736" s="14">
        <v>691</v>
      </c>
      <c r="C736" s="17">
        <v>45</v>
      </c>
      <c r="D736" s="17">
        <v>90.75</v>
      </c>
      <c r="E736" s="17">
        <v>17322</v>
      </c>
      <c r="F736" s="17">
        <v>245616.5</v>
      </c>
    </row>
    <row r="737" spans="2:6" x14ac:dyDescent="0.25">
      <c r="B737" s="14">
        <v>692</v>
      </c>
      <c r="C737" s="17">
        <v>41</v>
      </c>
      <c r="D737" s="17">
        <v>90.18</v>
      </c>
      <c r="E737" s="17">
        <v>16739</v>
      </c>
      <c r="F737" s="17">
        <v>285238.98</v>
      </c>
    </row>
    <row r="738" spans="2:6" x14ac:dyDescent="0.25">
      <c r="B738" s="14">
        <v>693</v>
      </c>
      <c r="C738" s="17">
        <v>41</v>
      </c>
      <c r="D738" s="17">
        <v>80.069999999999993</v>
      </c>
      <c r="E738" s="17">
        <v>18604</v>
      </c>
      <c r="F738" s="17">
        <v>599809.7200000002</v>
      </c>
    </row>
    <row r="739" spans="2:6" x14ac:dyDescent="0.25">
      <c r="B739" s="14">
        <v>694</v>
      </c>
      <c r="C739" s="17">
        <v>42</v>
      </c>
      <c r="D739" s="17">
        <v>79.260000000000005</v>
      </c>
      <c r="E739" s="17">
        <v>16132</v>
      </c>
      <c r="F739" s="17">
        <v>404101.67999999993</v>
      </c>
    </row>
    <row r="740" spans="2:6" x14ac:dyDescent="0.25">
      <c r="B740" s="14">
        <v>695</v>
      </c>
      <c r="C740" s="17">
        <v>40</v>
      </c>
      <c r="D740" s="17">
        <v>93.19</v>
      </c>
      <c r="E740" s="17">
        <v>21357</v>
      </c>
      <c r="F740" s="17">
        <v>555504.17000000016</v>
      </c>
    </row>
    <row r="741" spans="2:6" x14ac:dyDescent="0.25">
      <c r="B741" s="14">
        <v>696</v>
      </c>
      <c r="C741" s="17">
        <v>44</v>
      </c>
      <c r="D741" s="17">
        <v>87.35</v>
      </c>
      <c r="E741" s="17">
        <v>13718</v>
      </c>
      <c r="F741" s="17">
        <v>78022.70000000007</v>
      </c>
    </row>
    <row r="742" spans="2:6" x14ac:dyDescent="0.25">
      <c r="B742" s="14">
        <v>697</v>
      </c>
      <c r="C742" s="17">
        <v>42</v>
      </c>
      <c r="D742" s="17">
        <v>90.37</v>
      </c>
      <c r="E742" s="17">
        <v>5101</v>
      </c>
      <c r="F742" s="17">
        <v>-510120.37</v>
      </c>
    </row>
    <row r="743" spans="2:6" x14ac:dyDescent="0.25">
      <c r="B743" s="14">
        <v>698</v>
      </c>
      <c r="C743" s="17">
        <v>40</v>
      </c>
      <c r="D743" s="17">
        <v>91.39</v>
      </c>
      <c r="E743" s="17">
        <v>22365</v>
      </c>
      <c r="F743" s="17">
        <v>662097.64999999991</v>
      </c>
    </row>
    <row r="744" spans="2:6" x14ac:dyDescent="0.25">
      <c r="B744" s="14">
        <v>699</v>
      </c>
      <c r="C744" s="17">
        <v>43</v>
      </c>
      <c r="D744" s="17">
        <v>78.63</v>
      </c>
      <c r="E744" s="17">
        <v>17803</v>
      </c>
      <c r="F744" s="17">
        <v>527418.1100000001</v>
      </c>
    </row>
    <row r="745" spans="2:6" x14ac:dyDescent="0.25">
      <c r="B745" s="14">
        <v>700</v>
      </c>
      <c r="C745" s="17">
        <v>42</v>
      </c>
      <c r="D745" s="17">
        <v>83</v>
      </c>
      <c r="E745" s="17">
        <v>14381</v>
      </c>
      <c r="F745" s="17">
        <v>214194</v>
      </c>
    </row>
    <row r="746" spans="2:6" x14ac:dyDescent="0.25">
      <c r="B746" s="14">
        <v>701</v>
      </c>
      <c r="C746" s="17">
        <v>42</v>
      </c>
      <c r="D746" s="17">
        <v>81.67</v>
      </c>
      <c r="E746" s="17">
        <v>24160</v>
      </c>
      <c r="F746" s="17">
        <v>969972.8</v>
      </c>
    </row>
    <row r="747" spans="2:6" x14ac:dyDescent="0.25">
      <c r="B747" s="14">
        <v>702</v>
      </c>
      <c r="C747" s="17">
        <v>41</v>
      </c>
      <c r="D747" s="17">
        <v>89.15</v>
      </c>
      <c r="E747" s="17">
        <v>25956</v>
      </c>
      <c r="F747" s="17">
        <v>937070.59999999986</v>
      </c>
    </row>
    <row r="748" spans="2:6" x14ac:dyDescent="0.25">
      <c r="B748" s="14">
        <v>703</v>
      </c>
      <c r="C748" s="17">
        <v>42</v>
      </c>
      <c r="D748" s="17">
        <v>92.22</v>
      </c>
      <c r="E748" s="17">
        <v>14112</v>
      </c>
      <c r="F748" s="17">
        <v>64175.359999999986</v>
      </c>
    </row>
    <row r="749" spans="2:6" x14ac:dyDescent="0.25">
      <c r="B749" s="14">
        <v>704</v>
      </c>
      <c r="C749" s="17">
        <v>42</v>
      </c>
      <c r="D749" s="17">
        <v>93.45</v>
      </c>
      <c r="E749" s="17">
        <v>20015</v>
      </c>
      <c r="F749" s="17">
        <v>421953.25</v>
      </c>
    </row>
    <row r="750" spans="2:6" x14ac:dyDescent="0.25">
      <c r="B750" s="14">
        <v>705</v>
      </c>
      <c r="C750" s="17">
        <v>45</v>
      </c>
      <c r="D750" s="17">
        <v>95.18</v>
      </c>
      <c r="E750" s="17">
        <v>17806</v>
      </c>
      <c r="F750" s="17">
        <v>197348.91999999993</v>
      </c>
    </row>
    <row r="751" spans="2:6" x14ac:dyDescent="0.25">
      <c r="B751" s="14">
        <v>706</v>
      </c>
      <c r="C751" s="17">
        <v>45</v>
      </c>
      <c r="D751" s="17">
        <v>98.94</v>
      </c>
      <c r="E751" s="17">
        <v>14851</v>
      </c>
      <c r="F751" s="17">
        <v>-32303.939999999944</v>
      </c>
    </row>
    <row r="752" spans="2:6" x14ac:dyDescent="0.25">
      <c r="B752" s="14">
        <v>707</v>
      </c>
      <c r="C752" s="17">
        <v>42</v>
      </c>
      <c r="D752" s="17">
        <v>88.68</v>
      </c>
      <c r="E752" s="17">
        <v>18819</v>
      </c>
      <c r="F752" s="17">
        <v>435714.07999999984</v>
      </c>
    </row>
    <row r="753" spans="2:6" x14ac:dyDescent="0.25">
      <c r="B753" s="14">
        <v>708</v>
      </c>
      <c r="C753" s="17">
        <v>41</v>
      </c>
      <c r="D753" s="17">
        <v>94.92</v>
      </c>
      <c r="E753" s="17">
        <v>20931</v>
      </c>
      <c r="F753" s="17">
        <v>470327.48</v>
      </c>
    </row>
    <row r="754" spans="2:6" x14ac:dyDescent="0.25">
      <c r="B754" s="14">
        <v>709</v>
      </c>
      <c r="C754" s="17">
        <v>42</v>
      </c>
      <c r="D754" s="17">
        <v>86.28</v>
      </c>
      <c r="E754" s="17">
        <v>23428</v>
      </c>
      <c r="F754" s="17">
        <v>806828.15999999992</v>
      </c>
    </row>
    <row r="755" spans="2:6" x14ac:dyDescent="0.25">
      <c r="B755" s="14">
        <v>710</v>
      </c>
      <c r="C755" s="17">
        <v>40</v>
      </c>
      <c r="D755" s="17">
        <v>100.07</v>
      </c>
      <c r="E755" s="17">
        <v>20515</v>
      </c>
      <c r="F755" s="17">
        <v>358948.95000000019</v>
      </c>
    </row>
    <row r="756" spans="2:6" x14ac:dyDescent="0.25">
      <c r="B756" s="14">
        <v>711</v>
      </c>
      <c r="C756" s="17">
        <v>40</v>
      </c>
      <c r="D756" s="17">
        <v>86.79</v>
      </c>
      <c r="E756" s="17">
        <v>15362</v>
      </c>
      <c r="F756" s="17">
        <v>259290.02000000002</v>
      </c>
    </row>
    <row r="757" spans="2:6" x14ac:dyDescent="0.25">
      <c r="B757" s="14">
        <v>712</v>
      </c>
      <c r="C757" s="17">
        <v>42</v>
      </c>
      <c r="D757" s="17">
        <v>96.13</v>
      </c>
      <c r="E757" s="17">
        <v>14730</v>
      </c>
      <c r="F757" s="17">
        <v>46615.100000000093</v>
      </c>
    </row>
    <row r="758" spans="2:6" x14ac:dyDescent="0.25">
      <c r="B758" s="14">
        <v>713</v>
      </c>
      <c r="C758" s="17">
        <v>41</v>
      </c>
      <c r="D758" s="17">
        <v>98.3</v>
      </c>
      <c r="E758" s="17">
        <v>18211</v>
      </c>
      <c r="F758" s="17">
        <v>237196.69999999995</v>
      </c>
    </row>
    <row r="759" spans="2:6" x14ac:dyDescent="0.25">
      <c r="B759" s="14">
        <v>714</v>
      </c>
      <c r="C759" s="17">
        <v>42</v>
      </c>
      <c r="D759" s="17">
        <v>86.73</v>
      </c>
      <c r="E759" s="17">
        <v>9416</v>
      </c>
      <c r="F759" s="17">
        <v>-188337.68000000005</v>
      </c>
    </row>
    <row r="760" spans="2:6" x14ac:dyDescent="0.25">
      <c r="B760" s="14">
        <v>715</v>
      </c>
      <c r="C760" s="17">
        <v>43</v>
      </c>
      <c r="D760" s="17">
        <v>77.48</v>
      </c>
      <c r="E760" s="17">
        <v>7829</v>
      </c>
      <c r="F760" s="17">
        <v>-235266.92000000004</v>
      </c>
    </row>
    <row r="761" spans="2:6" x14ac:dyDescent="0.25">
      <c r="B761" s="14">
        <v>716</v>
      </c>
      <c r="C761" s="17">
        <v>43</v>
      </c>
      <c r="D761" s="17">
        <v>96.15</v>
      </c>
      <c r="E761" s="17">
        <v>23057</v>
      </c>
      <c r="F761" s="17">
        <v>529961.44999999995</v>
      </c>
    </row>
    <row r="762" spans="2:6" x14ac:dyDescent="0.25">
      <c r="B762" s="14">
        <v>717</v>
      </c>
      <c r="C762" s="17">
        <v>42</v>
      </c>
      <c r="D762" s="17">
        <v>95.36</v>
      </c>
      <c r="E762" s="17">
        <v>7533</v>
      </c>
      <c r="F762" s="17">
        <v>-385665.88</v>
      </c>
    </row>
    <row r="763" spans="2:6" x14ac:dyDescent="0.25">
      <c r="B763" s="14">
        <v>718</v>
      </c>
      <c r="C763" s="17">
        <v>40</v>
      </c>
      <c r="D763" s="17">
        <v>96.37</v>
      </c>
      <c r="E763" s="17">
        <v>18432</v>
      </c>
      <c r="F763" s="17">
        <v>304396.15999999992</v>
      </c>
    </row>
    <row r="764" spans="2:6" x14ac:dyDescent="0.25">
      <c r="B764" s="14">
        <v>719</v>
      </c>
      <c r="C764" s="17">
        <v>39</v>
      </c>
      <c r="D764" s="17">
        <v>89.08</v>
      </c>
      <c r="E764" s="17">
        <v>14796</v>
      </c>
      <c r="F764" s="17">
        <v>199332.32000000007</v>
      </c>
    </row>
    <row r="765" spans="2:6" x14ac:dyDescent="0.25">
      <c r="B765" s="14">
        <v>720</v>
      </c>
      <c r="C765" s="17">
        <v>42</v>
      </c>
      <c r="D765" s="17">
        <v>81.760000000000005</v>
      </c>
      <c r="E765" s="17">
        <v>18677</v>
      </c>
      <c r="F765" s="17">
        <v>555257.48</v>
      </c>
    </row>
    <row r="766" spans="2:6" x14ac:dyDescent="0.25">
      <c r="B766" s="14">
        <v>721</v>
      </c>
      <c r="C766" s="17">
        <v>41</v>
      </c>
      <c r="D766" s="17">
        <v>96.7</v>
      </c>
      <c r="E766" s="17">
        <v>18347</v>
      </c>
      <c r="F766" s="17">
        <v>274671.09999999986</v>
      </c>
    </row>
    <row r="767" spans="2:6" x14ac:dyDescent="0.25">
      <c r="B767" s="14">
        <v>722</v>
      </c>
      <c r="C767" s="17">
        <v>41</v>
      </c>
      <c r="D767" s="17">
        <v>76.349999999999994</v>
      </c>
      <c r="E767" s="17">
        <v>32304</v>
      </c>
      <c r="F767" s="17">
        <v>1787621.6</v>
      </c>
    </row>
    <row r="768" spans="2:6" x14ac:dyDescent="0.25">
      <c r="B768" s="14">
        <v>723</v>
      </c>
      <c r="C768" s="17">
        <v>43</v>
      </c>
      <c r="D768" s="17">
        <v>78.13</v>
      </c>
      <c r="E768" s="17">
        <v>19965</v>
      </c>
      <c r="F768" s="17">
        <v>704674.55</v>
      </c>
    </row>
    <row r="769" spans="2:6" x14ac:dyDescent="0.25">
      <c r="B769" s="14">
        <v>724</v>
      </c>
      <c r="C769" s="17">
        <v>41</v>
      </c>
      <c r="D769" s="17">
        <v>84.18</v>
      </c>
      <c r="E769" s="17">
        <v>16517</v>
      </c>
      <c r="F769" s="17">
        <v>369284.93999999994</v>
      </c>
    </row>
    <row r="770" spans="2:6" x14ac:dyDescent="0.25">
      <c r="B770" s="14">
        <v>725</v>
      </c>
      <c r="C770" s="17">
        <v>41</v>
      </c>
      <c r="D770" s="17">
        <v>96.17</v>
      </c>
      <c r="E770" s="17">
        <v>19813</v>
      </c>
      <c r="F770" s="17">
        <v>375037.79000000004</v>
      </c>
    </row>
    <row r="771" spans="2:6" x14ac:dyDescent="0.25">
      <c r="B771" s="14">
        <v>726</v>
      </c>
      <c r="C771" s="17">
        <v>40</v>
      </c>
      <c r="D771" s="17">
        <v>83.07</v>
      </c>
      <c r="E771" s="17">
        <v>10540</v>
      </c>
      <c r="F771" s="17">
        <v>-49697.79999999993</v>
      </c>
    </row>
    <row r="772" spans="2:6" x14ac:dyDescent="0.25">
      <c r="B772" s="14">
        <v>727</v>
      </c>
      <c r="C772" s="17">
        <v>40</v>
      </c>
      <c r="D772" s="17">
        <v>84.64</v>
      </c>
      <c r="E772" s="17">
        <v>20100</v>
      </c>
      <c r="F772" s="17">
        <v>644636</v>
      </c>
    </row>
    <row r="773" spans="2:6" x14ac:dyDescent="0.25">
      <c r="B773" s="14">
        <v>728</v>
      </c>
      <c r="C773" s="17">
        <v>43</v>
      </c>
      <c r="D773" s="17">
        <v>81.260000000000005</v>
      </c>
      <c r="E773" s="17">
        <v>22628</v>
      </c>
      <c r="F773" s="17">
        <v>841216.72</v>
      </c>
    </row>
    <row r="774" spans="2:6" x14ac:dyDescent="0.25">
      <c r="B774" s="14">
        <v>729</v>
      </c>
      <c r="C774" s="17">
        <v>39</v>
      </c>
      <c r="D774" s="17">
        <v>79.819999999999993</v>
      </c>
      <c r="E774" s="17">
        <v>19675</v>
      </c>
      <c r="F774" s="17">
        <v>727541.50000000023</v>
      </c>
    </row>
    <row r="775" spans="2:6" x14ac:dyDescent="0.25">
      <c r="B775" s="14">
        <v>730</v>
      </c>
      <c r="C775" s="17">
        <v>43</v>
      </c>
      <c r="D775" s="17">
        <v>78.67</v>
      </c>
      <c r="E775" s="17">
        <v>8786</v>
      </c>
      <c r="F775" s="17">
        <v>-170578.62</v>
      </c>
    </row>
    <row r="776" spans="2:6" x14ac:dyDescent="0.25">
      <c r="B776" s="14">
        <v>731</v>
      </c>
      <c r="C776" s="17">
        <v>41</v>
      </c>
      <c r="D776" s="17">
        <v>79.88</v>
      </c>
      <c r="E776" s="17">
        <v>18392</v>
      </c>
      <c r="F776" s="17">
        <v>586783.04</v>
      </c>
    </row>
    <row r="777" spans="2:6" x14ac:dyDescent="0.25">
      <c r="B777" s="14">
        <v>732</v>
      </c>
      <c r="C777" s="17">
        <v>44</v>
      </c>
      <c r="D777" s="17">
        <v>82.52</v>
      </c>
      <c r="E777" s="17">
        <v>10489</v>
      </c>
      <c r="F777" s="17">
        <v>-89757.279999999912</v>
      </c>
    </row>
    <row r="778" spans="2:6" x14ac:dyDescent="0.25">
      <c r="B778" s="14">
        <v>733</v>
      </c>
      <c r="C778" s="17">
        <v>40</v>
      </c>
      <c r="D778" s="17">
        <v>76.95</v>
      </c>
      <c r="E778" s="17">
        <v>15253</v>
      </c>
      <c r="F778" s="17">
        <v>401508.64999999991</v>
      </c>
    </row>
    <row r="779" spans="2:6" x14ac:dyDescent="0.25">
      <c r="B779" s="14">
        <v>734</v>
      </c>
      <c r="C779" s="17">
        <v>43</v>
      </c>
      <c r="D779" s="17">
        <v>85.06</v>
      </c>
      <c r="E779" s="17">
        <v>17872</v>
      </c>
      <c r="F779" s="17">
        <v>417839.67999999993</v>
      </c>
    </row>
    <row r="780" spans="2:6" x14ac:dyDescent="0.25">
      <c r="B780" s="14">
        <v>735</v>
      </c>
      <c r="C780" s="17">
        <v>40</v>
      </c>
      <c r="D780" s="17">
        <v>86.06</v>
      </c>
      <c r="E780" s="17">
        <v>23172</v>
      </c>
      <c r="F780" s="17">
        <v>840165.67999999993</v>
      </c>
    </row>
    <row r="781" spans="2:6" x14ac:dyDescent="0.25">
      <c r="B781" s="14">
        <v>736</v>
      </c>
      <c r="C781" s="17">
        <v>44</v>
      </c>
      <c r="D781" s="17">
        <v>94.71</v>
      </c>
      <c r="E781" s="17">
        <v>23061</v>
      </c>
      <c r="F781" s="17">
        <v>540347.69000000018</v>
      </c>
    </row>
    <row r="782" spans="2:6" x14ac:dyDescent="0.25">
      <c r="B782" s="14">
        <v>737</v>
      </c>
      <c r="C782" s="17">
        <v>41</v>
      </c>
      <c r="D782" s="17">
        <v>75.349999999999994</v>
      </c>
      <c r="E782" s="17">
        <v>13654</v>
      </c>
      <c r="F782" s="17">
        <v>278503.10000000009</v>
      </c>
    </row>
    <row r="783" spans="2:6" x14ac:dyDescent="0.25">
      <c r="B783" s="14">
        <v>738</v>
      </c>
      <c r="C783" s="17">
        <v>41</v>
      </c>
      <c r="D783" s="17">
        <v>87.42</v>
      </c>
      <c r="E783" s="17">
        <v>8232</v>
      </c>
      <c r="F783" s="17">
        <v>-268985.44000000006</v>
      </c>
    </row>
    <row r="784" spans="2:6" x14ac:dyDescent="0.25">
      <c r="B784" s="14">
        <v>739</v>
      </c>
      <c r="C784" s="17">
        <v>40</v>
      </c>
      <c r="D784" s="17">
        <v>79.97</v>
      </c>
      <c r="E784" s="17">
        <v>10718</v>
      </c>
      <c r="F784" s="17">
        <v>-2956.4599999999627</v>
      </c>
    </row>
    <row r="785" spans="2:6" x14ac:dyDescent="0.25">
      <c r="B785" s="14">
        <v>740</v>
      </c>
      <c r="C785" s="17">
        <v>42</v>
      </c>
      <c r="D785" s="17">
        <v>95.32</v>
      </c>
      <c r="E785" s="17">
        <v>16094</v>
      </c>
      <c r="F785" s="17">
        <v>142677.92000000016</v>
      </c>
    </row>
    <row r="786" spans="2:6" x14ac:dyDescent="0.25">
      <c r="B786" s="14">
        <v>741</v>
      </c>
      <c r="C786" s="17">
        <v>45</v>
      </c>
      <c r="D786" s="17">
        <v>101.34</v>
      </c>
      <c r="E786" s="17">
        <v>16221</v>
      </c>
      <c r="F786" s="17">
        <v>4197.859999999986</v>
      </c>
    </row>
    <row r="787" spans="2:6" x14ac:dyDescent="0.25">
      <c r="B787" s="14">
        <v>742</v>
      </c>
      <c r="C787" s="17">
        <v>40</v>
      </c>
      <c r="D787" s="17">
        <v>79.53</v>
      </c>
      <c r="E787" s="17">
        <v>19737</v>
      </c>
      <c r="F787" s="17">
        <v>718499.3899999999</v>
      </c>
    </row>
    <row r="788" spans="2:6" x14ac:dyDescent="0.25">
      <c r="B788" s="14">
        <v>743</v>
      </c>
      <c r="C788" s="17">
        <v>41</v>
      </c>
      <c r="D788" s="17">
        <v>75.709999999999994</v>
      </c>
      <c r="E788" s="17">
        <v>13281</v>
      </c>
      <c r="F788" s="17">
        <v>242893.49</v>
      </c>
    </row>
    <row r="789" spans="2:6" x14ac:dyDescent="0.25">
      <c r="B789" s="14">
        <v>744</v>
      </c>
      <c r="C789" s="17">
        <v>42</v>
      </c>
      <c r="D789" s="17">
        <v>89.46</v>
      </c>
      <c r="E789" s="17">
        <v>12222</v>
      </c>
      <c r="F789" s="17">
        <v>-24526.119999999879</v>
      </c>
    </row>
    <row r="790" spans="2:6" x14ac:dyDescent="0.25">
      <c r="B790" s="14">
        <v>745</v>
      </c>
      <c r="C790" s="17">
        <v>40</v>
      </c>
      <c r="D790" s="17">
        <v>90.89</v>
      </c>
      <c r="E790" s="17">
        <v>18291</v>
      </c>
      <c r="F790" s="17">
        <v>395800.01</v>
      </c>
    </row>
    <row r="791" spans="2:6" x14ac:dyDescent="0.25">
      <c r="B791" s="14">
        <v>746</v>
      </c>
      <c r="C791" s="17">
        <v>43</v>
      </c>
      <c r="D791" s="17">
        <v>92.47</v>
      </c>
      <c r="E791" s="17">
        <v>26821</v>
      </c>
      <c r="F791" s="17">
        <v>853938.13000000012</v>
      </c>
    </row>
    <row r="792" spans="2:6" x14ac:dyDescent="0.25">
      <c r="B792" s="14">
        <v>747</v>
      </c>
      <c r="C792" s="17">
        <v>41</v>
      </c>
      <c r="D792" s="17">
        <v>78.709999999999994</v>
      </c>
      <c r="E792" s="17">
        <v>19133</v>
      </c>
      <c r="F792" s="17">
        <v>667055.57000000007</v>
      </c>
    </row>
    <row r="793" spans="2:6" x14ac:dyDescent="0.25">
      <c r="B793" s="14">
        <v>748</v>
      </c>
      <c r="C793" s="17">
        <v>41</v>
      </c>
      <c r="D793" s="17">
        <v>96.09</v>
      </c>
      <c r="E793" s="17">
        <v>10394</v>
      </c>
      <c r="F793" s="17">
        <v>-206507.46000000008</v>
      </c>
    </row>
    <row r="794" spans="2:6" x14ac:dyDescent="0.25">
      <c r="B794" s="14">
        <v>749</v>
      </c>
      <c r="C794" s="17">
        <v>44</v>
      </c>
      <c r="D794" s="17">
        <v>82.21</v>
      </c>
      <c r="E794" s="17">
        <v>15077</v>
      </c>
      <c r="F794" s="17">
        <v>247454.83000000007</v>
      </c>
    </row>
    <row r="795" spans="2:6" x14ac:dyDescent="0.25">
      <c r="B795" s="14">
        <v>750</v>
      </c>
      <c r="C795" s="17">
        <v>45</v>
      </c>
      <c r="D795" s="17">
        <v>87.6</v>
      </c>
      <c r="E795" s="17">
        <v>15095</v>
      </c>
      <c r="F795" s="17">
        <v>152308.00000000012</v>
      </c>
    </row>
    <row r="796" spans="2:6" x14ac:dyDescent="0.25">
      <c r="B796" s="14">
        <v>751</v>
      </c>
      <c r="C796" s="17">
        <v>40</v>
      </c>
      <c r="D796" s="17">
        <v>97.9</v>
      </c>
      <c r="E796" s="17">
        <v>11630</v>
      </c>
      <c r="F796" s="17">
        <v>-139407.00000000012</v>
      </c>
    </row>
    <row r="797" spans="2:6" x14ac:dyDescent="0.25">
      <c r="B797" s="14">
        <v>752</v>
      </c>
      <c r="C797" s="17">
        <v>42</v>
      </c>
      <c r="D797" s="17">
        <v>101.6</v>
      </c>
      <c r="E797" s="17">
        <v>23140</v>
      </c>
      <c r="F797" s="17">
        <v>431956.00000000023</v>
      </c>
    </row>
    <row r="798" spans="2:6" x14ac:dyDescent="0.25">
      <c r="B798" s="14">
        <v>753</v>
      </c>
      <c r="C798" s="17">
        <v>39</v>
      </c>
      <c r="D798" s="17">
        <v>99.07</v>
      </c>
      <c r="E798" s="17">
        <v>19395</v>
      </c>
      <c r="F798" s="17">
        <v>331737.35000000009</v>
      </c>
    </row>
    <row r="799" spans="2:6" x14ac:dyDescent="0.25">
      <c r="B799" s="14">
        <v>754</v>
      </c>
      <c r="C799" s="17">
        <v>39</v>
      </c>
      <c r="D799" s="17">
        <v>92.42</v>
      </c>
      <c r="E799" s="17">
        <v>17918</v>
      </c>
      <c r="F799" s="17">
        <v>360898.43999999994</v>
      </c>
    </row>
    <row r="800" spans="2:6" x14ac:dyDescent="0.25">
      <c r="B800" s="14">
        <v>755</v>
      </c>
      <c r="C800" s="17">
        <v>44</v>
      </c>
      <c r="D800" s="17">
        <v>92.67</v>
      </c>
      <c r="E800" s="17">
        <v>15050</v>
      </c>
      <c r="F800" s="17">
        <v>88066.5</v>
      </c>
    </row>
    <row r="801" spans="2:6" x14ac:dyDescent="0.25">
      <c r="B801" s="14">
        <v>756</v>
      </c>
      <c r="C801" s="17">
        <v>42</v>
      </c>
      <c r="D801" s="17">
        <v>89.48</v>
      </c>
      <c r="E801" s="17">
        <v>18111</v>
      </c>
      <c r="F801" s="17">
        <v>372854.72</v>
      </c>
    </row>
    <row r="802" spans="2:6" x14ac:dyDescent="0.25">
      <c r="B802" s="14">
        <v>757</v>
      </c>
      <c r="C802" s="17">
        <v>42</v>
      </c>
      <c r="D802" s="17">
        <v>90.6</v>
      </c>
      <c r="E802" s="17">
        <v>28633</v>
      </c>
      <c r="F802" s="17">
        <v>1051231.2000000002</v>
      </c>
    </row>
    <row r="803" spans="2:6" x14ac:dyDescent="0.25">
      <c r="B803" s="14">
        <v>758</v>
      </c>
      <c r="C803" s="17">
        <v>39</v>
      </c>
      <c r="D803" s="17">
        <v>85.15</v>
      </c>
      <c r="E803" s="17">
        <v>20019</v>
      </c>
      <c r="F803" s="17">
        <v>648422.14999999991</v>
      </c>
    </row>
    <row r="804" spans="2:6" x14ac:dyDescent="0.25">
      <c r="B804" s="14">
        <v>759</v>
      </c>
      <c r="C804" s="17">
        <v>44</v>
      </c>
      <c r="D804" s="17">
        <v>103.89</v>
      </c>
      <c r="E804" s="17">
        <v>13011</v>
      </c>
      <c r="F804" s="17">
        <v>-185007.79000000004</v>
      </c>
    </row>
    <row r="805" spans="2:6" x14ac:dyDescent="0.25">
      <c r="B805" s="14">
        <v>760</v>
      </c>
      <c r="C805" s="17">
        <v>40</v>
      </c>
      <c r="D805" s="17">
        <v>99.18</v>
      </c>
      <c r="E805" s="17">
        <v>17413</v>
      </c>
      <c r="F805" s="17">
        <v>191645.65999999992</v>
      </c>
    </row>
    <row r="806" spans="2:6" x14ac:dyDescent="0.25">
      <c r="B806" s="14">
        <v>761</v>
      </c>
      <c r="C806" s="17">
        <v>44</v>
      </c>
      <c r="D806" s="17">
        <v>83.92</v>
      </c>
      <c r="E806" s="17">
        <v>24062</v>
      </c>
      <c r="F806" s="17">
        <v>860326.96</v>
      </c>
    </row>
    <row r="807" spans="2:6" x14ac:dyDescent="0.25">
      <c r="B807" s="14">
        <v>762</v>
      </c>
      <c r="C807" s="17">
        <v>41</v>
      </c>
      <c r="D807" s="17">
        <v>89.63</v>
      </c>
      <c r="E807" s="17">
        <v>16847</v>
      </c>
      <c r="F807" s="17">
        <v>301829.39000000013</v>
      </c>
    </row>
    <row r="808" spans="2:6" x14ac:dyDescent="0.25">
      <c r="B808" s="14">
        <v>763</v>
      </c>
      <c r="C808" s="17">
        <v>42</v>
      </c>
      <c r="D808" s="17">
        <v>82.19</v>
      </c>
      <c r="E808" s="17">
        <v>12350</v>
      </c>
      <c r="F808" s="17">
        <v>73903.5</v>
      </c>
    </row>
    <row r="809" spans="2:6" x14ac:dyDescent="0.25">
      <c r="B809" s="14">
        <v>764</v>
      </c>
      <c r="C809" s="17">
        <v>42</v>
      </c>
      <c r="D809" s="17">
        <v>104.9</v>
      </c>
      <c r="E809" s="17">
        <v>23168</v>
      </c>
      <c r="F809" s="17">
        <v>357052.79999999981</v>
      </c>
    </row>
    <row r="810" spans="2:6" x14ac:dyDescent="0.25">
      <c r="B810" s="14">
        <v>765</v>
      </c>
      <c r="C810" s="17">
        <v>41</v>
      </c>
      <c r="D810" s="17">
        <v>90.98</v>
      </c>
      <c r="E810" s="17">
        <v>15267</v>
      </c>
      <c r="F810" s="17">
        <v>173194.33999999997</v>
      </c>
    </row>
    <row r="811" spans="2:6" x14ac:dyDescent="0.25">
      <c r="B811" s="14">
        <v>766</v>
      </c>
      <c r="C811" s="17">
        <v>39</v>
      </c>
      <c r="D811" s="17">
        <v>86.25</v>
      </c>
      <c r="E811" s="17">
        <v>14396</v>
      </c>
      <c r="F811" s="17">
        <v>211705</v>
      </c>
    </row>
    <row r="812" spans="2:6" x14ac:dyDescent="0.25">
      <c r="B812" s="14">
        <v>767</v>
      </c>
      <c r="C812" s="17">
        <v>39</v>
      </c>
      <c r="D812" s="17">
        <v>86.39</v>
      </c>
      <c r="E812" s="17">
        <v>13145</v>
      </c>
      <c r="F812" s="17">
        <v>117603.44999999995</v>
      </c>
    </row>
    <row r="813" spans="2:6" x14ac:dyDescent="0.25">
      <c r="B813" s="14">
        <v>768</v>
      </c>
      <c r="C813" s="17">
        <v>40</v>
      </c>
      <c r="D813" s="17">
        <v>86.23</v>
      </c>
      <c r="E813" s="17">
        <v>9501</v>
      </c>
      <c r="F813" s="17">
        <v>-158612.22999999998</v>
      </c>
    </row>
    <row r="814" spans="2:6" x14ac:dyDescent="0.25">
      <c r="B814" s="14">
        <v>769</v>
      </c>
      <c r="C814" s="17">
        <v>41</v>
      </c>
      <c r="D814" s="17">
        <v>81.31</v>
      </c>
      <c r="E814" s="17">
        <v>23836</v>
      </c>
      <c r="F814" s="17">
        <v>977982.83999999985</v>
      </c>
    </row>
    <row r="815" spans="2:6" x14ac:dyDescent="0.25">
      <c r="B815" s="14">
        <v>770</v>
      </c>
      <c r="C815" s="17">
        <v>42</v>
      </c>
      <c r="D815" s="17">
        <v>100.68</v>
      </c>
      <c r="E815" s="17">
        <v>13331</v>
      </c>
      <c r="F815" s="17">
        <v>-99198.080000000075</v>
      </c>
    </row>
    <row r="816" spans="2:6" x14ac:dyDescent="0.25">
      <c r="B816" s="14">
        <v>771</v>
      </c>
      <c r="C816" s="17">
        <v>43</v>
      </c>
      <c r="D816" s="17">
        <v>75.540000000000006</v>
      </c>
      <c r="E816" s="17">
        <v>15277</v>
      </c>
      <c r="F816" s="17">
        <v>379187.41999999993</v>
      </c>
    </row>
    <row r="817" spans="2:6" x14ac:dyDescent="0.25">
      <c r="B817" s="14">
        <v>772</v>
      </c>
      <c r="C817" s="17">
        <v>41</v>
      </c>
      <c r="D817" s="17">
        <v>92.22</v>
      </c>
      <c r="E817" s="17">
        <v>12356</v>
      </c>
      <c r="F817" s="17">
        <v>-37222.319999999949</v>
      </c>
    </row>
    <row r="818" spans="2:6" x14ac:dyDescent="0.25">
      <c r="B818" s="14">
        <v>773</v>
      </c>
      <c r="C818" s="17">
        <v>40</v>
      </c>
      <c r="D818" s="17">
        <v>76.84</v>
      </c>
      <c r="E818" s="17">
        <v>13848</v>
      </c>
      <c r="F818" s="17">
        <v>287751.67999999993</v>
      </c>
    </row>
    <row r="819" spans="2:6" x14ac:dyDescent="0.25">
      <c r="B819" s="14">
        <v>774</v>
      </c>
      <c r="C819" s="17">
        <v>41</v>
      </c>
      <c r="D819" s="17">
        <v>83.19</v>
      </c>
      <c r="E819" s="17">
        <v>16194</v>
      </c>
      <c r="F819" s="17">
        <v>361473.14000000013</v>
      </c>
    </row>
    <row r="820" spans="2:6" x14ac:dyDescent="0.25">
      <c r="B820" s="14">
        <v>775</v>
      </c>
      <c r="C820" s="17">
        <v>43</v>
      </c>
      <c r="D820" s="17">
        <v>103.33</v>
      </c>
      <c r="E820" s="17">
        <v>29038</v>
      </c>
      <c r="F820" s="17">
        <v>679431.46</v>
      </c>
    </row>
    <row r="821" spans="2:6" x14ac:dyDescent="0.25">
      <c r="B821" s="14">
        <v>776</v>
      </c>
      <c r="C821" s="17">
        <v>44</v>
      </c>
      <c r="D821" s="17">
        <v>89.74</v>
      </c>
      <c r="E821" s="17">
        <v>14484</v>
      </c>
      <c r="F821" s="17">
        <v>95225.840000000084</v>
      </c>
    </row>
    <row r="822" spans="2:6" x14ac:dyDescent="0.25">
      <c r="B822" s="14">
        <v>777</v>
      </c>
      <c r="C822" s="17">
        <v>41</v>
      </c>
      <c r="D822" s="17">
        <v>104.89</v>
      </c>
      <c r="E822" s="17">
        <v>18562</v>
      </c>
      <c r="F822" s="17">
        <v>135827.81999999995</v>
      </c>
    </row>
    <row r="823" spans="2:6" x14ac:dyDescent="0.25">
      <c r="B823" s="14">
        <v>778</v>
      </c>
      <c r="C823" s="17">
        <v>42</v>
      </c>
      <c r="D823" s="17">
        <v>89.02</v>
      </c>
      <c r="E823" s="17">
        <v>13254</v>
      </c>
      <c r="F823" s="17">
        <v>51006.920000000042</v>
      </c>
    </row>
    <row r="824" spans="2:6" x14ac:dyDescent="0.25">
      <c r="B824" s="14">
        <v>779</v>
      </c>
      <c r="C824" s="17">
        <v>42</v>
      </c>
      <c r="D824" s="17">
        <v>89.3</v>
      </c>
      <c r="E824" s="17">
        <v>20912</v>
      </c>
      <c r="F824" s="17">
        <v>565742.40000000014</v>
      </c>
    </row>
    <row r="825" spans="2:6" x14ac:dyDescent="0.25">
      <c r="B825" s="14">
        <v>780</v>
      </c>
      <c r="C825" s="17">
        <v>43</v>
      </c>
      <c r="D825" s="17">
        <v>94.24</v>
      </c>
      <c r="E825" s="17">
        <v>22273</v>
      </c>
      <c r="F825" s="17">
        <v>525580.48000000021</v>
      </c>
    </row>
    <row r="826" spans="2:6" x14ac:dyDescent="0.25">
      <c r="B826" s="14">
        <v>781</v>
      </c>
      <c r="C826" s="17">
        <v>44</v>
      </c>
      <c r="D826" s="17">
        <v>103.37</v>
      </c>
      <c r="E826" s="17">
        <v>14560</v>
      </c>
      <c r="F826" s="17">
        <v>-98267.20000000007</v>
      </c>
    </row>
    <row r="827" spans="2:6" x14ac:dyDescent="0.25">
      <c r="B827" s="14">
        <v>782</v>
      </c>
      <c r="C827" s="17">
        <v>42</v>
      </c>
      <c r="D827" s="17">
        <v>76.03</v>
      </c>
      <c r="E827" s="17">
        <v>15159</v>
      </c>
      <c r="F827" s="17">
        <v>377424.23</v>
      </c>
    </row>
    <row r="828" spans="2:6" x14ac:dyDescent="0.25">
      <c r="B828" s="14">
        <v>783</v>
      </c>
      <c r="C828" s="17">
        <v>42</v>
      </c>
      <c r="D828" s="17">
        <v>77.62</v>
      </c>
      <c r="E828" s="17">
        <v>15269</v>
      </c>
      <c r="F828" s="17">
        <v>362053.22</v>
      </c>
    </row>
    <row r="829" spans="2:6" x14ac:dyDescent="0.25">
      <c r="B829" s="14">
        <v>784</v>
      </c>
      <c r="C829" s="17">
        <v>42</v>
      </c>
      <c r="D829" s="17">
        <v>79.930000000000007</v>
      </c>
      <c r="E829" s="17">
        <v>17527</v>
      </c>
      <c r="F829" s="17">
        <v>500805.8899999999</v>
      </c>
    </row>
    <row r="830" spans="2:6" x14ac:dyDescent="0.25">
      <c r="B830" s="14">
        <v>785</v>
      </c>
      <c r="C830" s="17">
        <v>44</v>
      </c>
      <c r="D830" s="17">
        <v>80.63</v>
      </c>
      <c r="E830" s="17">
        <v>14379</v>
      </c>
      <c r="F830" s="17">
        <v>219366.22999999998</v>
      </c>
    </row>
    <row r="831" spans="2:6" x14ac:dyDescent="0.25">
      <c r="B831" s="14">
        <v>786</v>
      </c>
      <c r="C831" s="17">
        <v>41</v>
      </c>
      <c r="D831" s="17">
        <v>104.92</v>
      </c>
      <c r="E831" s="17">
        <v>18257</v>
      </c>
      <c r="F831" s="17">
        <v>119081.55999999994</v>
      </c>
    </row>
    <row r="832" spans="2:6" x14ac:dyDescent="0.25">
      <c r="B832" s="14">
        <v>787</v>
      </c>
      <c r="C832" s="17">
        <v>43</v>
      </c>
      <c r="D832" s="17">
        <v>81.09</v>
      </c>
      <c r="E832" s="17">
        <v>18796</v>
      </c>
      <c r="F832" s="17">
        <v>558008.35999999987</v>
      </c>
    </row>
    <row r="833" spans="2:6" x14ac:dyDescent="0.25">
      <c r="B833" s="14">
        <v>788</v>
      </c>
      <c r="C833" s="17">
        <v>41</v>
      </c>
      <c r="D833" s="17">
        <v>75.06</v>
      </c>
      <c r="E833" s="17">
        <v>20269</v>
      </c>
      <c r="F833" s="17">
        <v>831110.85999999987</v>
      </c>
    </row>
    <row r="834" spans="2:6" x14ac:dyDescent="0.25">
      <c r="B834" s="14">
        <v>789</v>
      </c>
      <c r="C834" s="17">
        <v>41</v>
      </c>
      <c r="D834" s="17">
        <v>95.4</v>
      </c>
      <c r="E834" s="17">
        <v>17065</v>
      </c>
      <c r="F834" s="17">
        <v>218269</v>
      </c>
    </row>
    <row r="835" spans="2:6" x14ac:dyDescent="0.25">
      <c r="B835" s="14">
        <v>790</v>
      </c>
      <c r="C835" s="17">
        <v>39</v>
      </c>
      <c r="D835" s="17">
        <v>85.98</v>
      </c>
      <c r="E835" s="17">
        <v>10992</v>
      </c>
      <c r="F835" s="17">
        <v>-36372.160000000033</v>
      </c>
    </row>
    <row r="836" spans="2:6" x14ac:dyDescent="0.25">
      <c r="B836" s="14">
        <v>791</v>
      </c>
      <c r="C836" s="17">
        <v>43</v>
      </c>
      <c r="D836" s="17">
        <v>88.07</v>
      </c>
      <c r="E836" s="17">
        <v>16049</v>
      </c>
      <c r="F836" s="17">
        <v>240208.57000000007</v>
      </c>
    </row>
    <row r="837" spans="2:6" x14ac:dyDescent="0.25">
      <c r="B837" s="14">
        <v>792</v>
      </c>
      <c r="C837" s="17">
        <v>43</v>
      </c>
      <c r="D837" s="17">
        <v>98.01</v>
      </c>
      <c r="E837" s="17">
        <v>23636</v>
      </c>
      <c r="F837" s="17">
        <v>520651.6399999999</v>
      </c>
    </row>
    <row r="838" spans="2:6" x14ac:dyDescent="0.25">
      <c r="B838" s="14">
        <v>793</v>
      </c>
      <c r="C838" s="17">
        <v>41</v>
      </c>
      <c r="D838" s="17">
        <v>103.4</v>
      </c>
      <c r="E838" s="17">
        <v>16139</v>
      </c>
      <c r="F838" s="17">
        <v>31189.399999999907</v>
      </c>
    </row>
    <row r="839" spans="2:6" x14ac:dyDescent="0.25">
      <c r="B839" s="14">
        <v>794</v>
      </c>
      <c r="C839" s="17">
        <v>41</v>
      </c>
      <c r="D839" s="17">
        <v>85.54</v>
      </c>
      <c r="E839" s="17">
        <v>24855</v>
      </c>
      <c r="F839" s="17">
        <v>950993.29999999981</v>
      </c>
    </row>
    <row r="840" spans="2:6" x14ac:dyDescent="0.25">
      <c r="B840" s="14">
        <v>795</v>
      </c>
      <c r="C840" s="17">
        <v>41</v>
      </c>
      <c r="D840" s="17">
        <v>85.16</v>
      </c>
      <c r="E840" s="17">
        <v>17380</v>
      </c>
      <c r="F840" s="17">
        <v>415959.19999999995</v>
      </c>
    </row>
    <row r="841" spans="2:6" x14ac:dyDescent="0.25">
      <c r="B841" s="14">
        <v>796</v>
      </c>
      <c r="C841" s="17">
        <v>43</v>
      </c>
      <c r="D841" s="17">
        <v>84.11</v>
      </c>
      <c r="E841" s="17">
        <v>19926</v>
      </c>
      <c r="F841" s="17">
        <v>582480.1399999999</v>
      </c>
    </row>
    <row r="842" spans="2:6" x14ac:dyDescent="0.25">
      <c r="B842" s="14">
        <v>797</v>
      </c>
      <c r="C842" s="17">
        <v>42</v>
      </c>
      <c r="D842" s="17">
        <v>101.09</v>
      </c>
      <c r="E842" s="17">
        <v>14808</v>
      </c>
      <c r="F842" s="17">
        <v>-22084.720000000088</v>
      </c>
    </row>
    <row r="843" spans="2:6" x14ac:dyDescent="0.25">
      <c r="B843" s="14">
        <v>798</v>
      </c>
      <c r="C843" s="17">
        <v>40</v>
      </c>
      <c r="D843" s="17">
        <v>86.16</v>
      </c>
      <c r="E843" s="17">
        <v>15450</v>
      </c>
      <c r="F843" s="17">
        <v>275378</v>
      </c>
    </row>
    <row r="844" spans="2:6" x14ac:dyDescent="0.25">
      <c r="B844" s="14">
        <v>799</v>
      </c>
      <c r="C844" s="17">
        <v>40</v>
      </c>
      <c r="D844" s="17">
        <v>103.47</v>
      </c>
      <c r="E844" s="17">
        <v>18953</v>
      </c>
      <c r="F844" s="17">
        <v>202460.09000000008</v>
      </c>
    </row>
    <row r="845" spans="2:6" x14ac:dyDescent="0.25">
      <c r="B845" s="14">
        <v>800</v>
      </c>
      <c r="C845" s="17">
        <v>40</v>
      </c>
      <c r="D845" s="17">
        <v>103.33</v>
      </c>
      <c r="E845" s="17">
        <v>8684</v>
      </c>
      <c r="F845" s="17">
        <v>-366561.72</v>
      </c>
    </row>
    <row r="846" spans="2:6" x14ac:dyDescent="0.25">
      <c r="B846" s="14">
        <v>801</v>
      </c>
      <c r="C846" s="17">
        <v>45</v>
      </c>
      <c r="D846" s="17">
        <v>94.51</v>
      </c>
      <c r="E846" s="17">
        <v>17560</v>
      </c>
      <c r="F846" s="17">
        <v>194644.39999999991</v>
      </c>
    </row>
    <row r="847" spans="2:6" x14ac:dyDescent="0.25">
      <c r="B847" s="14">
        <v>802</v>
      </c>
      <c r="C847" s="17">
        <v>43</v>
      </c>
      <c r="D847" s="17">
        <v>103.96</v>
      </c>
      <c r="E847" s="17">
        <v>17214</v>
      </c>
      <c r="F847" s="17">
        <v>45816.560000000056</v>
      </c>
    </row>
    <row r="848" spans="2:6" x14ac:dyDescent="0.25">
      <c r="B848" s="14">
        <v>803</v>
      </c>
      <c r="C848" s="17">
        <v>39</v>
      </c>
      <c r="D848" s="17">
        <v>78.17</v>
      </c>
      <c r="E848" s="17">
        <v>21586</v>
      </c>
      <c r="F848" s="17">
        <v>916382.37999999989</v>
      </c>
    </row>
    <row r="849" spans="2:6" x14ac:dyDescent="0.25">
      <c r="B849" s="14">
        <v>804</v>
      </c>
      <c r="C849" s="17">
        <v>42</v>
      </c>
      <c r="D849" s="17">
        <v>98.56</v>
      </c>
      <c r="E849" s="17">
        <v>23388</v>
      </c>
      <c r="F849" s="17">
        <v>516794.72</v>
      </c>
    </row>
    <row r="850" spans="2:6" x14ac:dyDescent="0.25">
      <c r="B850" s="14">
        <v>805</v>
      </c>
      <c r="C850" s="17">
        <v>42</v>
      </c>
      <c r="D850" s="17">
        <v>87.77</v>
      </c>
      <c r="E850" s="17">
        <v>12268</v>
      </c>
      <c r="F850" s="17">
        <v>-686.35999999998603</v>
      </c>
    </row>
    <row r="851" spans="2:6" x14ac:dyDescent="0.25">
      <c r="B851" s="14">
        <v>806</v>
      </c>
      <c r="C851" s="17">
        <v>43</v>
      </c>
      <c r="D851" s="17">
        <v>98.2</v>
      </c>
      <c r="E851" s="17">
        <v>17330</v>
      </c>
      <c r="F851" s="17">
        <v>151674</v>
      </c>
    </row>
    <row r="852" spans="2:6" x14ac:dyDescent="0.25">
      <c r="B852" s="14">
        <v>807</v>
      </c>
      <c r="C852" s="17">
        <v>43</v>
      </c>
      <c r="D852" s="17">
        <v>85.98</v>
      </c>
      <c r="E852" s="17">
        <v>14566</v>
      </c>
      <c r="F852" s="17">
        <v>169911.31999999995</v>
      </c>
    </row>
    <row r="853" spans="2:6" x14ac:dyDescent="0.25">
      <c r="B853" s="14">
        <v>808</v>
      </c>
      <c r="C853" s="17">
        <v>43</v>
      </c>
      <c r="D853" s="17">
        <v>76.94</v>
      </c>
      <c r="E853" s="17">
        <v>19390</v>
      </c>
      <c r="F853" s="17">
        <v>682973.40000000014</v>
      </c>
    </row>
    <row r="854" spans="2:6" x14ac:dyDescent="0.25">
      <c r="B854" s="14">
        <v>809</v>
      </c>
      <c r="C854" s="17">
        <v>42</v>
      </c>
      <c r="D854" s="17">
        <v>88.65</v>
      </c>
      <c r="E854" s="17">
        <v>13305</v>
      </c>
      <c r="F854" s="17">
        <v>59396.749999999884</v>
      </c>
    </row>
    <row r="855" spans="2:6" x14ac:dyDescent="0.25">
      <c r="B855" s="14">
        <v>810</v>
      </c>
      <c r="C855" s="17">
        <v>40</v>
      </c>
      <c r="D855" s="17">
        <v>102.47</v>
      </c>
      <c r="E855" s="17">
        <v>20339</v>
      </c>
      <c r="F855" s="17">
        <v>299763.66999999993</v>
      </c>
    </row>
    <row r="856" spans="2:6" x14ac:dyDescent="0.25">
      <c r="B856" s="14">
        <v>811</v>
      </c>
      <c r="C856" s="17">
        <v>45</v>
      </c>
      <c r="D856" s="17">
        <v>83.62</v>
      </c>
      <c r="E856" s="17">
        <v>16817</v>
      </c>
      <c r="F856" s="17">
        <v>333580.45999999996</v>
      </c>
    </row>
    <row r="857" spans="2:6" x14ac:dyDescent="0.25">
      <c r="B857" s="14">
        <v>812</v>
      </c>
      <c r="C857" s="17">
        <v>40</v>
      </c>
      <c r="D857" s="17">
        <v>103.71</v>
      </c>
      <c r="E857" s="17">
        <v>17783</v>
      </c>
      <c r="F857" s="17">
        <v>133222.07000000007</v>
      </c>
    </row>
    <row r="858" spans="2:6" x14ac:dyDescent="0.25">
      <c r="B858" s="14">
        <v>813</v>
      </c>
      <c r="C858" s="17">
        <v>39</v>
      </c>
      <c r="D858" s="17">
        <v>80</v>
      </c>
      <c r="E858" s="17">
        <v>18317</v>
      </c>
      <c r="F858" s="17">
        <v>615360</v>
      </c>
    </row>
    <row r="859" spans="2:6" x14ac:dyDescent="0.25">
      <c r="B859" s="14">
        <v>814</v>
      </c>
      <c r="C859" s="17">
        <v>40</v>
      </c>
      <c r="D859" s="17">
        <v>81.48</v>
      </c>
      <c r="E859" s="17">
        <v>26997</v>
      </c>
      <c r="F859" s="17">
        <v>1242807.44</v>
      </c>
    </row>
    <row r="860" spans="2:6" x14ac:dyDescent="0.25">
      <c r="B860" s="14">
        <v>815</v>
      </c>
      <c r="C860" s="17">
        <v>41</v>
      </c>
      <c r="D860" s="17">
        <v>80.36</v>
      </c>
      <c r="E860" s="17">
        <v>14944</v>
      </c>
      <c r="F860" s="17">
        <v>310252.15999999992</v>
      </c>
    </row>
    <row r="861" spans="2:6" x14ac:dyDescent="0.25">
      <c r="B861" s="14">
        <v>816</v>
      </c>
      <c r="C861" s="17">
        <v>42</v>
      </c>
      <c r="D861" s="17">
        <v>100.35</v>
      </c>
      <c r="E861" s="17">
        <v>14190</v>
      </c>
      <c r="F861" s="17">
        <v>-46136.499999999884</v>
      </c>
    </row>
    <row r="862" spans="2:6" x14ac:dyDescent="0.25">
      <c r="B862" s="14">
        <v>817</v>
      </c>
      <c r="C862" s="17">
        <v>43</v>
      </c>
      <c r="D862" s="17">
        <v>96.51</v>
      </c>
      <c r="E862" s="17">
        <v>14569</v>
      </c>
      <c r="F862" s="17">
        <v>16709.809999999939</v>
      </c>
    </row>
    <row r="863" spans="2:6" x14ac:dyDescent="0.25">
      <c r="B863" s="14">
        <v>818</v>
      </c>
      <c r="C863" s="17">
        <v>42</v>
      </c>
      <c r="D863" s="17">
        <v>82.44</v>
      </c>
      <c r="E863" s="17">
        <v>10736</v>
      </c>
      <c r="F863" s="17">
        <v>-49523.839999999967</v>
      </c>
    </row>
    <row r="864" spans="2:6" x14ac:dyDescent="0.25">
      <c r="B864" s="14">
        <v>819</v>
      </c>
      <c r="C864" s="17">
        <v>40</v>
      </c>
      <c r="D864" s="17">
        <v>76.239999999999995</v>
      </c>
      <c r="E864" s="17">
        <v>15679</v>
      </c>
      <c r="F864" s="17">
        <v>447594.04000000004</v>
      </c>
    </row>
    <row r="865" spans="2:6" x14ac:dyDescent="0.25">
      <c r="B865" s="14">
        <v>820</v>
      </c>
      <c r="C865" s="17">
        <v>43</v>
      </c>
      <c r="D865" s="17">
        <v>94.27</v>
      </c>
      <c r="E865" s="17">
        <v>20306</v>
      </c>
      <c r="F865" s="17">
        <v>403489.38000000012</v>
      </c>
    </row>
    <row r="866" spans="2:6" x14ac:dyDescent="0.25">
      <c r="B866" s="14">
        <v>821</v>
      </c>
      <c r="C866" s="17">
        <v>40</v>
      </c>
      <c r="D866" s="17">
        <v>89.13</v>
      </c>
      <c r="E866" s="17">
        <v>22477</v>
      </c>
      <c r="F866" s="17">
        <v>720467.99</v>
      </c>
    </row>
    <row r="867" spans="2:6" x14ac:dyDescent="0.25">
      <c r="B867" s="14">
        <v>822</v>
      </c>
      <c r="C867" s="17">
        <v>42</v>
      </c>
      <c r="D867" s="17">
        <v>87.52</v>
      </c>
      <c r="E867" s="17">
        <v>18497</v>
      </c>
      <c r="F867" s="17">
        <v>435171.56000000006</v>
      </c>
    </row>
    <row r="868" spans="2:6" x14ac:dyDescent="0.25">
      <c r="B868" s="14">
        <v>823</v>
      </c>
      <c r="C868" s="17">
        <v>42</v>
      </c>
      <c r="D868" s="17">
        <v>102.87</v>
      </c>
      <c r="E868" s="17">
        <v>15147</v>
      </c>
      <c r="F868" s="17">
        <v>-30092.890000000014</v>
      </c>
    </row>
    <row r="869" spans="2:6" x14ac:dyDescent="0.25">
      <c r="B869" s="14">
        <v>824</v>
      </c>
      <c r="C869" s="17">
        <v>44</v>
      </c>
      <c r="D869" s="17">
        <v>104.62</v>
      </c>
      <c r="E869" s="17">
        <v>14213</v>
      </c>
      <c r="F869" s="17">
        <v>-133949.06000000006</v>
      </c>
    </row>
    <row r="870" spans="2:6" x14ac:dyDescent="0.25">
      <c r="B870" s="14">
        <v>825</v>
      </c>
      <c r="C870" s="17">
        <v>40</v>
      </c>
      <c r="D870" s="17">
        <v>87.2</v>
      </c>
      <c r="E870" s="17">
        <v>14049</v>
      </c>
      <c r="F870" s="17">
        <v>158718.19999999995</v>
      </c>
    </row>
    <row r="871" spans="2:6" x14ac:dyDescent="0.25">
      <c r="B871" s="14">
        <v>826</v>
      </c>
      <c r="C871" s="17">
        <v>40</v>
      </c>
      <c r="D871" s="17">
        <v>98.88</v>
      </c>
      <c r="E871" s="17">
        <v>19443</v>
      </c>
      <c r="F871" s="17">
        <v>318913.16000000015</v>
      </c>
    </row>
    <row r="872" spans="2:6" x14ac:dyDescent="0.25">
      <c r="B872" s="14">
        <v>827</v>
      </c>
      <c r="C872" s="17">
        <v>41</v>
      </c>
      <c r="D872" s="17">
        <v>85.24</v>
      </c>
      <c r="E872" s="17">
        <v>13233</v>
      </c>
      <c r="F872" s="17">
        <v>112833.08000000007</v>
      </c>
    </row>
    <row r="873" spans="2:6" x14ac:dyDescent="0.25">
      <c r="B873" s="14">
        <v>828</v>
      </c>
      <c r="C873" s="17">
        <v>39</v>
      </c>
      <c r="D873" s="17">
        <v>95.38</v>
      </c>
      <c r="E873" s="17">
        <v>22597</v>
      </c>
      <c r="F873" s="17">
        <v>610218.14000000013</v>
      </c>
    </row>
    <row r="874" spans="2:6" x14ac:dyDescent="0.25">
      <c r="B874" s="14">
        <v>829</v>
      </c>
      <c r="C874" s="17">
        <v>42</v>
      </c>
      <c r="D874" s="17">
        <v>83.67</v>
      </c>
      <c r="E874" s="17">
        <v>19372</v>
      </c>
      <c r="F874" s="17">
        <v>570548.76</v>
      </c>
    </row>
    <row r="875" spans="2:6" x14ac:dyDescent="0.25">
      <c r="B875" s="14">
        <v>830</v>
      </c>
      <c r="C875" s="17">
        <v>43</v>
      </c>
      <c r="D875" s="17">
        <v>102.07</v>
      </c>
      <c r="E875" s="17">
        <v>10591</v>
      </c>
      <c r="F875" s="17">
        <v>-278827.36999999988</v>
      </c>
    </row>
    <row r="876" spans="2:6" x14ac:dyDescent="0.25">
      <c r="B876" s="14">
        <v>831</v>
      </c>
      <c r="C876" s="17">
        <v>43</v>
      </c>
      <c r="D876" s="17">
        <v>94.51</v>
      </c>
      <c r="E876" s="17">
        <v>20952</v>
      </c>
      <c r="F876" s="17">
        <v>438338.48</v>
      </c>
    </row>
    <row r="877" spans="2:6" x14ac:dyDescent="0.25">
      <c r="B877" s="14">
        <v>832</v>
      </c>
      <c r="C877" s="17">
        <v>44</v>
      </c>
      <c r="D877" s="17">
        <v>86.21</v>
      </c>
      <c r="E877" s="17">
        <v>20021</v>
      </c>
      <c r="F877" s="17">
        <v>527244.59000000008</v>
      </c>
    </row>
    <row r="878" spans="2:6" x14ac:dyDescent="0.25">
      <c r="B878" s="14">
        <v>833</v>
      </c>
      <c r="C878" s="17">
        <v>41</v>
      </c>
      <c r="D878" s="17">
        <v>93.23</v>
      </c>
      <c r="E878" s="17">
        <v>11486</v>
      </c>
      <c r="F878" s="17">
        <v>-106051.78000000003</v>
      </c>
    </row>
    <row r="879" spans="2:6" x14ac:dyDescent="0.25">
      <c r="B879" s="14">
        <v>834</v>
      </c>
      <c r="C879" s="17">
        <v>42</v>
      </c>
      <c r="D879" s="17">
        <v>80.010000000000005</v>
      </c>
      <c r="E879" s="17">
        <v>30278</v>
      </c>
      <c r="F879" s="17">
        <v>1481103.2199999997</v>
      </c>
    </row>
    <row r="880" spans="2:6" x14ac:dyDescent="0.25">
      <c r="B880" s="14">
        <v>835</v>
      </c>
      <c r="C880" s="17">
        <v>45</v>
      </c>
      <c r="D880" s="17">
        <v>101.14</v>
      </c>
      <c r="E880" s="17">
        <v>18044</v>
      </c>
      <c r="F880" s="17">
        <v>103805.83999999997</v>
      </c>
    </row>
    <row r="881" spans="2:6" x14ac:dyDescent="0.25">
      <c r="B881" s="14">
        <v>836</v>
      </c>
      <c r="C881" s="17">
        <v>42</v>
      </c>
      <c r="D881" s="17">
        <v>88.02</v>
      </c>
      <c r="E881" s="17">
        <v>22640</v>
      </c>
      <c r="F881" s="17">
        <v>711707.20000000019</v>
      </c>
    </row>
    <row r="882" spans="2:6" x14ac:dyDescent="0.25">
      <c r="B882" s="14">
        <v>837</v>
      </c>
      <c r="C882" s="17">
        <v>42</v>
      </c>
      <c r="D882" s="17">
        <v>95.9</v>
      </c>
      <c r="E882" s="17">
        <v>4308</v>
      </c>
      <c r="F882" s="17">
        <v>-586781.19999999995</v>
      </c>
    </row>
    <row r="883" spans="2:6" x14ac:dyDescent="0.25">
      <c r="B883" s="14">
        <v>838</v>
      </c>
      <c r="C883" s="17">
        <v>41</v>
      </c>
      <c r="D883" s="17">
        <v>102.88</v>
      </c>
      <c r="E883" s="17">
        <v>16003</v>
      </c>
      <c r="F883" s="17">
        <v>32085.360000000102</v>
      </c>
    </row>
    <row r="884" spans="2:6" x14ac:dyDescent="0.25">
      <c r="B884" s="14">
        <v>839</v>
      </c>
      <c r="C884" s="17">
        <v>42</v>
      </c>
      <c r="D884" s="17">
        <v>96.18</v>
      </c>
      <c r="E884" s="17">
        <v>18940</v>
      </c>
      <c r="F884" s="17">
        <v>301930.79999999981</v>
      </c>
    </row>
    <row r="885" spans="2:6" x14ac:dyDescent="0.25">
      <c r="B885" s="14">
        <v>840</v>
      </c>
      <c r="C885" s="17">
        <v>42</v>
      </c>
      <c r="D885" s="17">
        <v>82.09</v>
      </c>
      <c r="E885" s="17">
        <v>12809</v>
      </c>
      <c r="F885" s="17">
        <v>109522.18999999994</v>
      </c>
    </row>
    <row r="886" spans="2:6" x14ac:dyDescent="0.25">
      <c r="B886" s="14">
        <v>841</v>
      </c>
      <c r="C886" s="17">
        <v>42</v>
      </c>
      <c r="D886" s="17">
        <v>76.08</v>
      </c>
      <c r="E886" s="17">
        <v>13227</v>
      </c>
      <c r="F886" s="17">
        <v>220328.84000000008</v>
      </c>
    </row>
    <row r="887" spans="2:6" x14ac:dyDescent="0.25">
      <c r="B887" s="14">
        <v>842</v>
      </c>
      <c r="C887" s="17">
        <v>40</v>
      </c>
      <c r="D887" s="17">
        <v>98.29</v>
      </c>
      <c r="E887" s="17">
        <v>17483</v>
      </c>
      <c r="F887" s="17">
        <v>211392.92999999993</v>
      </c>
    </row>
    <row r="888" spans="2:6" x14ac:dyDescent="0.25">
      <c r="B888" s="14">
        <v>843</v>
      </c>
      <c r="C888" s="17">
        <v>42</v>
      </c>
      <c r="D888" s="17">
        <v>88.6</v>
      </c>
      <c r="E888" s="17">
        <v>20098</v>
      </c>
      <c r="F888" s="17">
        <v>524703.20000000019</v>
      </c>
    </row>
    <row r="889" spans="2:6" x14ac:dyDescent="0.25">
      <c r="B889" s="14">
        <v>844</v>
      </c>
      <c r="C889" s="17">
        <v>43</v>
      </c>
      <c r="D889" s="17">
        <v>79.72</v>
      </c>
      <c r="E889" s="17">
        <v>19701</v>
      </c>
      <c r="F889" s="17">
        <v>652792.28</v>
      </c>
    </row>
    <row r="890" spans="2:6" x14ac:dyDescent="0.25">
      <c r="B890" s="14">
        <v>845</v>
      </c>
      <c r="C890" s="17">
        <v>40</v>
      </c>
      <c r="D890" s="17">
        <v>89.6</v>
      </c>
      <c r="E890" s="17">
        <v>19559</v>
      </c>
      <c r="F890" s="17">
        <v>507394.60000000009</v>
      </c>
    </row>
    <row r="891" spans="2:6" x14ac:dyDescent="0.25">
      <c r="B891" s="14">
        <v>846</v>
      </c>
      <c r="C891" s="17">
        <v>41</v>
      </c>
      <c r="D891" s="17">
        <v>96.87</v>
      </c>
      <c r="E891" s="17">
        <v>20762</v>
      </c>
      <c r="F891" s="17">
        <v>419181.05999999982</v>
      </c>
    </row>
    <row r="892" spans="2:6" x14ac:dyDescent="0.25">
      <c r="B892" s="14">
        <v>847</v>
      </c>
      <c r="C892" s="17">
        <v>42</v>
      </c>
      <c r="D892" s="17">
        <v>98.68</v>
      </c>
      <c r="E892" s="17">
        <v>19426</v>
      </c>
      <c r="F892" s="17">
        <v>282924.31999999983</v>
      </c>
    </row>
    <row r="893" spans="2:6" x14ac:dyDescent="0.25">
      <c r="B893" s="14">
        <v>848</v>
      </c>
      <c r="C893" s="17">
        <v>41</v>
      </c>
      <c r="D893" s="17">
        <v>80.94</v>
      </c>
      <c r="E893" s="17">
        <v>14407</v>
      </c>
      <c r="F893" s="17">
        <v>260203.41999999993</v>
      </c>
    </row>
    <row r="894" spans="2:6" x14ac:dyDescent="0.25">
      <c r="B894" s="14">
        <v>849</v>
      </c>
      <c r="C894" s="17">
        <v>40</v>
      </c>
      <c r="D894" s="17">
        <v>92.69</v>
      </c>
      <c r="E894" s="17">
        <v>21750</v>
      </c>
      <c r="F894" s="17">
        <v>592242.5</v>
      </c>
    </row>
    <row r="895" spans="2:6" x14ac:dyDescent="0.25">
      <c r="B895" s="14">
        <v>850</v>
      </c>
      <c r="C895" s="17">
        <v>39</v>
      </c>
      <c r="D895" s="17">
        <v>96.79</v>
      </c>
      <c r="E895" s="17">
        <v>14189</v>
      </c>
      <c r="F895" s="17">
        <v>46886.689999999944</v>
      </c>
    </row>
    <row r="896" spans="2:6" x14ac:dyDescent="0.25">
      <c r="B896" s="14">
        <v>851</v>
      </c>
      <c r="C896" s="17">
        <v>44</v>
      </c>
      <c r="D896" s="17">
        <v>81.63</v>
      </c>
      <c r="E896" s="17">
        <v>13464</v>
      </c>
      <c r="F896" s="17">
        <v>137853.68000000005</v>
      </c>
    </row>
    <row r="897" spans="2:6" x14ac:dyDescent="0.25">
      <c r="B897" s="14">
        <v>852</v>
      </c>
      <c r="C897" s="17">
        <v>42</v>
      </c>
      <c r="D897" s="17">
        <v>92.41</v>
      </c>
      <c r="E897" s="17">
        <v>10968</v>
      </c>
      <c r="F897" s="17">
        <v>-141576.88</v>
      </c>
    </row>
    <row r="898" spans="2:6" x14ac:dyDescent="0.25">
      <c r="B898" s="14">
        <v>853</v>
      </c>
      <c r="C898" s="17">
        <v>45</v>
      </c>
      <c r="D898" s="17">
        <v>101.57</v>
      </c>
      <c r="E898" s="17">
        <v>11667</v>
      </c>
      <c r="F898" s="17">
        <v>-238299.18999999994</v>
      </c>
    </row>
    <row r="899" spans="2:6" x14ac:dyDescent="0.25">
      <c r="B899" s="14">
        <v>854</v>
      </c>
      <c r="C899" s="17">
        <v>44</v>
      </c>
      <c r="D899" s="17">
        <v>85.93</v>
      </c>
      <c r="E899" s="17">
        <v>13685</v>
      </c>
      <c r="F899" s="17">
        <v>95222.949999999953</v>
      </c>
    </row>
    <row r="900" spans="2:6" x14ac:dyDescent="0.25">
      <c r="B900" s="14">
        <v>855</v>
      </c>
      <c r="C900" s="17">
        <v>39</v>
      </c>
      <c r="D900" s="17">
        <v>86.63</v>
      </c>
      <c r="E900" s="17">
        <v>19480</v>
      </c>
      <c r="F900" s="17">
        <v>579247.60000000009</v>
      </c>
    </row>
    <row r="901" spans="2:6" x14ac:dyDescent="0.25">
      <c r="B901" s="14">
        <v>856</v>
      </c>
      <c r="C901" s="17">
        <v>39</v>
      </c>
      <c r="D901" s="17">
        <v>87.85</v>
      </c>
      <c r="E901" s="17">
        <v>10626</v>
      </c>
      <c r="F901" s="17">
        <v>-83334.099999999977</v>
      </c>
    </row>
    <row r="902" spans="2:6" x14ac:dyDescent="0.25">
      <c r="B902" s="14">
        <v>857</v>
      </c>
      <c r="C902" s="17">
        <v>42</v>
      </c>
      <c r="D902" s="17">
        <v>88.44</v>
      </c>
      <c r="E902" s="17">
        <v>13375</v>
      </c>
      <c r="F902" s="17">
        <v>66990</v>
      </c>
    </row>
    <row r="903" spans="2:6" x14ac:dyDescent="0.25">
      <c r="B903" s="14">
        <v>858</v>
      </c>
      <c r="C903" s="17">
        <v>41</v>
      </c>
      <c r="D903" s="17">
        <v>103.62</v>
      </c>
      <c r="E903" s="17">
        <v>18356</v>
      </c>
      <c r="F903" s="17">
        <v>148199.27999999991</v>
      </c>
    </row>
    <row r="904" spans="2:6" x14ac:dyDescent="0.25">
      <c r="B904" s="14">
        <v>859</v>
      </c>
      <c r="C904" s="17">
        <v>41</v>
      </c>
      <c r="D904" s="17">
        <v>95.7</v>
      </c>
      <c r="E904" s="17">
        <v>19434</v>
      </c>
      <c r="F904" s="17">
        <v>360738.19999999995</v>
      </c>
    </row>
    <row r="905" spans="2:6" x14ac:dyDescent="0.25">
      <c r="B905" s="14">
        <v>860</v>
      </c>
      <c r="C905" s="17">
        <v>41</v>
      </c>
      <c r="D905" s="17">
        <v>99.11</v>
      </c>
      <c r="E905" s="17">
        <v>18380</v>
      </c>
      <c r="F905" s="17">
        <v>232398.19999999995</v>
      </c>
    </row>
    <row r="906" spans="2:6" x14ac:dyDescent="0.25">
      <c r="B906" s="14">
        <v>861</v>
      </c>
      <c r="C906" s="17">
        <v>44</v>
      </c>
      <c r="D906" s="17">
        <v>80.27</v>
      </c>
      <c r="E906" s="17">
        <v>13202</v>
      </c>
      <c r="F906" s="17">
        <v>136585.46000000008</v>
      </c>
    </row>
    <row r="907" spans="2:6" x14ac:dyDescent="0.25">
      <c r="B907" s="14">
        <v>862</v>
      </c>
      <c r="C907" s="17">
        <v>44</v>
      </c>
      <c r="D907" s="17">
        <v>93.01</v>
      </c>
      <c r="E907" s="17">
        <v>17666</v>
      </c>
      <c r="F907" s="17">
        <v>245115.33999999985</v>
      </c>
    </row>
    <row r="908" spans="2:6" x14ac:dyDescent="0.25">
      <c r="B908" s="14">
        <v>863</v>
      </c>
      <c r="C908" s="17">
        <v>42</v>
      </c>
      <c r="D908" s="17">
        <v>91.62</v>
      </c>
      <c r="E908" s="17">
        <v>26545</v>
      </c>
      <c r="F908" s="17">
        <v>885512.09999999986</v>
      </c>
    </row>
    <row r="909" spans="2:6" x14ac:dyDescent="0.25">
      <c r="B909" s="14">
        <v>864</v>
      </c>
      <c r="C909" s="17">
        <v>43</v>
      </c>
      <c r="D909" s="17">
        <v>84.31</v>
      </c>
      <c r="E909" s="17">
        <v>6406</v>
      </c>
      <c r="F909" s="17">
        <v>-390753.86</v>
      </c>
    </row>
    <row r="910" spans="2:6" x14ac:dyDescent="0.25">
      <c r="B910" s="14">
        <v>865</v>
      </c>
      <c r="C910" s="17">
        <v>43</v>
      </c>
      <c r="D910" s="17">
        <v>100.91</v>
      </c>
      <c r="E910" s="17">
        <v>14795</v>
      </c>
      <c r="F910" s="17">
        <v>-34943.449999999953</v>
      </c>
    </row>
    <row r="911" spans="2:6" x14ac:dyDescent="0.25">
      <c r="B911" s="14">
        <v>866</v>
      </c>
      <c r="C911" s="17">
        <v>44</v>
      </c>
      <c r="D911" s="17">
        <v>79.209999999999994</v>
      </c>
      <c r="E911" s="17">
        <v>13282</v>
      </c>
      <c r="F911" s="17">
        <v>156642.78000000003</v>
      </c>
    </row>
    <row r="912" spans="2:6" x14ac:dyDescent="0.25">
      <c r="B912" s="14">
        <v>867</v>
      </c>
      <c r="C912" s="17">
        <v>42</v>
      </c>
      <c r="D912" s="17">
        <v>84.96</v>
      </c>
      <c r="E912" s="17">
        <v>19164</v>
      </c>
      <c r="F912" s="17">
        <v>530574.56000000006</v>
      </c>
    </row>
    <row r="913" spans="2:6" x14ac:dyDescent="0.25">
      <c r="B913" s="14">
        <v>868</v>
      </c>
      <c r="C913" s="17">
        <v>40</v>
      </c>
      <c r="D913" s="17">
        <v>91.11</v>
      </c>
      <c r="E913" s="17">
        <v>12961</v>
      </c>
      <c r="F913" s="17">
        <v>29922.290000000037</v>
      </c>
    </row>
    <row r="914" spans="2:6" x14ac:dyDescent="0.25">
      <c r="B914" s="14">
        <v>869</v>
      </c>
      <c r="C914" s="17">
        <v>41</v>
      </c>
      <c r="D914" s="17">
        <v>86.37</v>
      </c>
      <c r="E914" s="17">
        <v>18348</v>
      </c>
      <c r="F914" s="17">
        <v>464267.24</v>
      </c>
    </row>
    <row r="915" spans="2:6" x14ac:dyDescent="0.25">
      <c r="B915" s="14">
        <v>870</v>
      </c>
      <c r="C915" s="17">
        <v>41</v>
      </c>
      <c r="D915" s="17">
        <v>96.99</v>
      </c>
      <c r="E915" s="17">
        <v>16977</v>
      </c>
      <c r="F915" s="17">
        <v>185766.77000000014</v>
      </c>
    </row>
    <row r="916" spans="2:6" x14ac:dyDescent="0.25">
      <c r="B916" s="14">
        <v>871</v>
      </c>
      <c r="C916" s="17">
        <v>44</v>
      </c>
      <c r="D916" s="17">
        <v>94.58</v>
      </c>
      <c r="E916" s="17">
        <v>14834</v>
      </c>
      <c r="F916" s="17">
        <v>46270.280000000028</v>
      </c>
    </row>
    <row r="917" spans="2:6" x14ac:dyDescent="0.25">
      <c r="B917" s="14">
        <v>872</v>
      </c>
      <c r="C917" s="17">
        <v>39</v>
      </c>
      <c r="D917" s="17">
        <v>95.9</v>
      </c>
      <c r="E917" s="17">
        <v>14771</v>
      </c>
      <c r="F917" s="17">
        <v>96821.09999999986</v>
      </c>
    </row>
    <row r="918" spans="2:6" x14ac:dyDescent="0.25">
      <c r="B918" s="14">
        <v>873</v>
      </c>
      <c r="C918" s="17">
        <v>44</v>
      </c>
      <c r="D918" s="17">
        <v>85.67</v>
      </c>
      <c r="E918" s="17">
        <v>19121</v>
      </c>
      <c r="F918" s="17">
        <v>475658.92999999993</v>
      </c>
    </row>
    <row r="919" spans="2:6" x14ac:dyDescent="0.25">
      <c r="B919" s="14">
        <v>874</v>
      </c>
      <c r="C919" s="17">
        <v>40</v>
      </c>
      <c r="D919" s="17">
        <v>91.65</v>
      </c>
      <c r="E919" s="17">
        <v>13821</v>
      </c>
      <c r="F919" s="17">
        <v>80844.349999999977</v>
      </c>
    </row>
    <row r="920" spans="2:6" x14ac:dyDescent="0.25">
      <c r="B920" s="14">
        <v>875</v>
      </c>
      <c r="C920" s="17">
        <v>42</v>
      </c>
      <c r="D920" s="17">
        <v>87.26</v>
      </c>
      <c r="E920" s="17">
        <v>17476</v>
      </c>
      <c r="F920" s="17">
        <v>368776.24</v>
      </c>
    </row>
    <row r="921" spans="2:6" x14ac:dyDescent="0.25">
      <c r="B921" s="14">
        <v>876</v>
      </c>
      <c r="C921" s="17">
        <v>40</v>
      </c>
      <c r="D921" s="17">
        <v>103.78</v>
      </c>
      <c r="E921" s="17">
        <v>9541</v>
      </c>
      <c r="F921" s="17">
        <v>-323145.98</v>
      </c>
    </row>
    <row r="922" spans="2:6" x14ac:dyDescent="0.25">
      <c r="B922" s="14">
        <v>877</v>
      </c>
      <c r="C922" s="17">
        <v>40</v>
      </c>
      <c r="D922" s="17">
        <v>78.37</v>
      </c>
      <c r="E922" s="17">
        <v>14895</v>
      </c>
      <c r="F922" s="17">
        <v>350983.84999999986</v>
      </c>
    </row>
    <row r="923" spans="2:6" x14ac:dyDescent="0.25">
      <c r="B923" s="14">
        <v>878</v>
      </c>
      <c r="C923" s="17">
        <v>42</v>
      </c>
      <c r="D923" s="17">
        <v>90.91</v>
      </c>
      <c r="E923" s="17">
        <v>21202</v>
      </c>
      <c r="F923" s="17">
        <v>551240.18000000017</v>
      </c>
    </row>
    <row r="924" spans="2:6" x14ac:dyDescent="0.25">
      <c r="B924" s="14">
        <v>879</v>
      </c>
      <c r="C924" s="17">
        <v>43</v>
      </c>
      <c r="D924" s="17">
        <v>80.010000000000005</v>
      </c>
      <c r="E924" s="17">
        <v>11325</v>
      </c>
      <c r="F924" s="17">
        <v>10586.75</v>
      </c>
    </row>
    <row r="925" spans="2:6" x14ac:dyDescent="0.25">
      <c r="B925" s="14">
        <v>880</v>
      </c>
      <c r="C925" s="17">
        <v>42</v>
      </c>
      <c r="D925" s="17">
        <v>104.73</v>
      </c>
      <c r="E925" s="17">
        <v>9376</v>
      </c>
      <c r="F925" s="17">
        <v>-359916.48000000004</v>
      </c>
    </row>
    <row r="926" spans="2:6" x14ac:dyDescent="0.25">
      <c r="B926" s="14">
        <v>881</v>
      </c>
      <c r="C926" s="17">
        <v>42</v>
      </c>
      <c r="D926" s="17">
        <v>83.69</v>
      </c>
      <c r="E926" s="17">
        <v>22756</v>
      </c>
      <c r="F926" s="17">
        <v>818242.3600000001</v>
      </c>
    </row>
    <row r="927" spans="2:6" x14ac:dyDescent="0.25">
      <c r="B927" s="14">
        <v>882</v>
      </c>
      <c r="C927" s="17">
        <v>40</v>
      </c>
      <c r="D927" s="17">
        <v>90.5</v>
      </c>
      <c r="E927" s="17">
        <v>24961</v>
      </c>
      <c r="F927" s="17">
        <v>859828.5</v>
      </c>
    </row>
    <row r="928" spans="2:6" x14ac:dyDescent="0.25">
      <c r="B928" s="14">
        <v>883</v>
      </c>
      <c r="C928" s="17">
        <v>39</v>
      </c>
      <c r="D928" s="17">
        <v>97.87</v>
      </c>
      <c r="E928" s="17">
        <v>11985</v>
      </c>
      <c r="F928" s="17">
        <v>-105371.95000000007</v>
      </c>
    </row>
    <row r="929" spans="2:6" x14ac:dyDescent="0.25">
      <c r="B929" s="14">
        <v>884</v>
      </c>
      <c r="C929" s="17">
        <v>42</v>
      </c>
      <c r="D929" s="17">
        <v>90.36</v>
      </c>
      <c r="E929" s="17">
        <v>18950</v>
      </c>
      <c r="F929" s="17">
        <v>412828</v>
      </c>
    </row>
    <row r="930" spans="2:6" x14ac:dyDescent="0.25">
      <c r="B930" s="14">
        <v>885</v>
      </c>
      <c r="C930" s="17">
        <v>43</v>
      </c>
      <c r="D930" s="17">
        <v>96.87</v>
      </c>
      <c r="E930" s="17">
        <v>25656</v>
      </c>
      <c r="F930" s="17">
        <v>667039.2799999998</v>
      </c>
    </row>
    <row r="931" spans="2:6" x14ac:dyDescent="0.25">
      <c r="B931" s="14">
        <v>886</v>
      </c>
      <c r="C931" s="17">
        <v>43</v>
      </c>
      <c r="D931" s="17">
        <v>103.02</v>
      </c>
      <c r="E931" s="17">
        <v>6308</v>
      </c>
      <c r="F931" s="17">
        <v>-515802.16</v>
      </c>
    </row>
    <row r="932" spans="2:6" x14ac:dyDescent="0.25">
      <c r="B932" s="14">
        <v>887</v>
      </c>
      <c r="C932" s="17">
        <v>40</v>
      </c>
      <c r="D932" s="17">
        <v>76.27</v>
      </c>
      <c r="E932" s="17">
        <v>21391</v>
      </c>
      <c r="F932" s="17">
        <v>919677.43000000017</v>
      </c>
    </row>
    <row r="933" spans="2:6" x14ac:dyDescent="0.25">
      <c r="B933" s="14">
        <v>888</v>
      </c>
      <c r="C933" s="17">
        <v>40</v>
      </c>
      <c r="D933" s="17">
        <v>102.49</v>
      </c>
      <c r="E933" s="17">
        <v>18556</v>
      </c>
      <c r="F933" s="17">
        <v>198599.56000000006</v>
      </c>
    </row>
    <row r="934" spans="2:6" x14ac:dyDescent="0.25">
      <c r="B934" s="14">
        <v>889</v>
      </c>
      <c r="C934" s="17">
        <v>40</v>
      </c>
      <c r="D934" s="17">
        <v>89.28</v>
      </c>
      <c r="E934" s="17">
        <v>20834</v>
      </c>
      <c r="F934" s="17">
        <v>602546.48</v>
      </c>
    </row>
    <row r="935" spans="2:6" x14ac:dyDescent="0.25">
      <c r="B935" s="14">
        <v>890</v>
      </c>
      <c r="C935" s="17">
        <v>42</v>
      </c>
      <c r="D935" s="17">
        <v>100.23</v>
      </c>
      <c r="E935" s="17">
        <v>13263</v>
      </c>
      <c r="F935" s="17">
        <v>-97059.490000000107</v>
      </c>
    </row>
    <row r="936" spans="2:6" x14ac:dyDescent="0.25">
      <c r="B936" s="14">
        <v>891</v>
      </c>
      <c r="C936" s="17">
        <v>41</v>
      </c>
      <c r="D936" s="17">
        <v>90.85</v>
      </c>
      <c r="E936" s="17">
        <v>20613</v>
      </c>
      <c r="F936" s="17">
        <v>534162.95000000019</v>
      </c>
    </row>
    <row r="937" spans="2:6" x14ac:dyDescent="0.25">
      <c r="B937" s="14">
        <v>892</v>
      </c>
      <c r="C937" s="17">
        <v>42</v>
      </c>
      <c r="D937" s="17">
        <v>103.85</v>
      </c>
      <c r="E937" s="17">
        <v>15716</v>
      </c>
      <c r="F937" s="17">
        <v>-14694.59999999986</v>
      </c>
    </row>
    <row r="938" spans="2:6" x14ac:dyDescent="0.25">
      <c r="B938" s="14">
        <v>893</v>
      </c>
      <c r="C938" s="17">
        <v>42</v>
      </c>
      <c r="D938" s="17">
        <v>104.07</v>
      </c>
      <c r="E938" s="17">
        <v>13941</v>
      </c>
      <c r="F938" s="17">
        <v>-112102.86999999988</v>
      </c>
    </row>
    <row r="939" spans="2:6" x14ac:dyDescent="0.25">
      <c r="B939" s="14">
        <v>894</v>
      </c>
      <c r="C939" s="17">
        <v>42</v>
      </c>
      <c r="D939" s="17">
        <v>98.46</v>
      </c>
      <c r="E939" s="17">
        <v>21058</v>
      </c>
      <c r="F939" s="17">
        <v>382735.32000000007</v>
      </c>
    </row>
    <row r="940" spans="2:6" x14ac:dyDescent="0.25">
      <c r="B940" s="14">
        <v>895</v>
      </c>
      <c r="C940" s="17">
        <v>41</v>
      </c>
      <c r="D940" s="17">
        <v>90.29</v>
      </c>
      <c r="E940" s="17">
        <v>25667</v>
      </c>
      <c r="F940" s="17">
        <v>887912.56999999983</v>
      </c>
    </row>
    <row r="941" spans="2:6" x14ac:dyDescent="0.25">
      <c r="B941" s="14">
        <v>896</v>
      </c>
      <c r="C941" s="17">
        <v>41</v>
      </c>
      <c r="D941" s="17">
        <v>79.22</v>
      </c>
      <c r="E941" s="17">
        <v>19026</v>
      </c>
      <c r="F941" s="17">
        <v>648868.28</v>
      </c>
    </row>
    <row r="942" spans="2:6" x14ac:dyDescent="0.25">
      <c r="B942" s="14">
        <v>897</v>
      </c>
      <c r="C942" s="17">
        <v>39</v>
      </c>
      <c r="D942" s="17">
        <v>76.12</v>
      </c>
      <c r="E942" s="17">
        <v>11306</v>
      </c>
      <c r="F942" s="17">
        <v>98347.279999999912</v>
      </c>
    </row>
    <row r="943" spans="2:6" x14ac:dyDescent="0.25">
      <c r="B943" s="14">
        <v>898</v>
      </c>
      <c r="C943" s="17">
        <v>44</v>
      </c>
      <c r="D943" s="17">
        <v>83.92</v>
      </c>
      <c r="E943" s="17">
        <v>23327</v>
      </c>
      <c r="F943" s="17">
        <v>808083.15999999992</v>
      </c>
    </row>
    <row r="944" spans="2:6" x14ac:dyDescent="0.25">
      <c r="B944" s="14">
        <v>899</v>
      </c>
      <c r="C944" s="17">
        <v>41</v>
      </c>
      <c r="D944" s="17">
        <v>103.35</v>
      </c>
      <c r="E944" s="17">
        <v>11557</v>
      </c>
      <c r="F944" s="17">
        <v>-218409.94999999995</v>
      </c>
    </row>
    <row r="945" spans="2:6" x14ac:dyDescent="0.25">
      <c r="B945" s="14">
        <v>900</v>
      </c>
      <c r="C945" s="17">
        <v>39</v>
      </c>
      <c r="D945" s="17">
        <v>98.62</v>
      </c>
      <c r="E945" s="17">
        <v>14787</v>
      </c>
      <c r="F945" s="17">
        <v>57626.059999999939</v>
      </c>
    </row>
    <row r="946" spans="2:6" x14ac:dyDescent="0.25">
      <c r="B946" s="14">
        <v>901</v>
      </c>
      <c r="C946" s="17">
        <v>40</v>
      </c>
      <c r="D946" s="17">
        <v>86.84</v>
      </c>
      <c r="E946" s="17">
        <v>19889</v>
      </c>
      <c r="F946" s="17">
        <v>585190.24</v>
      </c>
    </row>
    <row r="947" spans="2:6" x14ac:dyDescent="0.25">
      <c r="B947" s="14">
        <v>902</v>
      </c>
      <c r="C947" s="17">
        <v>44</v>
      </c>
      <c r="D947" s="17">
        <v>97.75</v>
      </c>
      <c r="E947" s="17">
        <v>15665</v>
      </c>
      <c r="F947" s="17">
        <v>46821.25</v>
      </c>
    </row>
    <row r="948" spans="2:6" x14ac:dyDescent="0.25">
      <c r="B948" s="14">
        <v>903</v>
      </c>
      <c r="C948" s="17">
        <v>41</v>
      </c>
      <c r="D948" s="17">
        <v>79.16</v>
      </c>
      <c r="E948" s="17">
        <v>15734</v>
      </c>
      <c r="F948" s="17">
        <v>390468.56000000006</v>
      </c>
    </row>
    <row r="949" spans="2:6" x14ac:dyDescent="0.25">
      <c r="B949" s="14">
        <v>904</v>
      </c>
      <c r="C949" s="17">
        <v>42</v>
      </c>
      <c r="D949" s="17">
        <v>98.82</v>
      </c>
      <c r="E949" s="17">
        <v>14651</v>
      </c>
      <c r="F949" s="17">
        <v>2395.1800000000512</v>
      </c>
    </row>
    <row r="950" spans="2:6" x14ac:dyDescent="0.25">
      <c r="B950" s="14">
        <v>905</v>
      </c>
      <c r="C950" s="17">
        <v>40</v>
      </c>
      <c r="D950" s="17">
        <v>84.55</v>
      </c>
      <c r="E950" s="17">
        <v>15985</v>
      </c>
      <c r="F950" s="17">
        <v>340083.25</v>
      </c>
    </row>
    <row r="951" spans="2:6" x14ac:dyDescent="0.25">
      <c r="B951" s="14">
        <v>906</v>
      </c>
      <c r="C951" s="17">
        <v>42</v>
      </c>
      <c r="D951" s="17">
        <v>90.32</v>
      </c>
      <c r="E951" s="17">
        <v>23139</v>
      </c>
      <c r="F951" s="17">
        <v>692908.52000000025</v>
      </c>
    </row>
    <row r="952" spans="2:6" x14ac:dyDescent="0.25">
      <c r="B952" s="14">
        <v>907</v>
      </c>
      <c r="C952" s="17">
        <v>44</v>
      </c>
      <c r="D952" s="17">
        <v>86.95</v>
      </c>
      <c r="E952" s="17">
        <v>12644</v>
      </c>
      <c r="F952" s="17">
        <v>10424.199999999953</v>
      </c>
    </row>
    <row r="953" spans="2:6" x14ac:dyDescent="0.25">
      <c r="B953" s="14">
        <v>908</v>
      </c>
      <c r="C953" s="17">
        <v>43</v>
      </c>
      <c r="D953" s="17">
        <v>91.16</v>
      </c>
      <c r="E953" s="17">
        <v>9775</v>
      </c>
      <c r="F953" s="17">
        <v>-216189</v>
      </c>
    </row>
    <row r="954" spans="2:6" x14ac:dyDescent="0.25">
      <c r="B954" s="14">
        <v>909</v>
      </c>
      <c r="C954" s="17">
        <v>42</v>
      </c>
      <c r="D954" s="17">
        <v>89.94</v>
      </c>
      <c r="E954" s="17">
        <v>21154</v>
      </c>
      <c r="F954" s="17">
        <v>568587.24</v>
      </c>
    </row>
    <row r="955" spans="2:6" x14ac:dyDescent="0.25">
      <c r="B955" s="14">
        <v>910</v>
      </c>
      <c r="C955" s="17">
        <v>40</v>
      </c>
      <c r="D955" s="17">
        <v>87.92</v>
      </c>
      <c r="E955" s="17">
        <v>21733</v>
      </c>
      <c r="F955" s="17">
        <v>694781.6399999999</v>
      </c>
    </row>
    <row r="956" spans="2:6" x14ac:dyDescent="0.25">
      <c r="B956" s="14">
        <v>911</v>
      </c>
      <c r="C956" s="17">
        <v>44</v>
      </c>
      <c r="D956" s="17">
        <v>94.08</v>
      </c>
      <c r="E956" s="17">
        <v>16801</v>
      </c>
      <c r="F956" s="17">
        <v>173516.92000000004</v>
      </c>
    </row>
    <row r="957" spans="2:6" x14ac:dyDescent="0.25">
      <c r="B957" s="14">
        <v>912</v>
      </c>
      <c r="C957" s="17">
        <v>41</v>
      </c>
      <c r="D957" s="17">
        <v>95.46</v>
      </c>
      <c r="E957" s="17">
        <v>16494</v>
      </c>
      <c r="F957" s="17">
        <v>181534.76000000013</v>
      </c>
    </row>
    <row r="958" spans="2:6" x14ac:dyDescent="0.25">
      <c r="B958" s="14">
        <v>913</v>
      </c>
      <c r="C958" s="17">
        <v>44</v>
      </c>
      <c r="D958" s="17">
        <v>89.05</v>
      </c>
      <c r="E958" s="17">
        <v>21646</v>
      </c>
      <c r="F958" s="17">
        <v>577553.69999999995</v>
      </c>
    </row>
    <row r="959" spans="2:6" x14ac:dyDescent="0.25">
      <c r="B959" s="14">
        <v>914</v>
      </c>
      <c r="C959" s="17">
        <v>44</v>
      </c>
      <c r="D959" s="17">
        <v>104.89</v>
      </c>
      <c r="E959" s="17">
        <v>16859</v>
      </c>
      <c r="F959" s="17">
        <v>-5195.5100000000093</v>
      </c>
    </row>
    <row r="960" spans="2:6" x14ac:dyDescent="0.25">
      <c r="B960" s="14">
        <v>915</v>
      </c>
      <c r="C960" s="17">
        <v>42</v>
      </c>
      <c r="D960" s="17">
        <v>83.93</v>
      </c>
      <c r="E960" s="17">
        <v>20512</v>
      </c>
      <c r="F960" s="17">
        <v>648811.83999999985</v>
      </c>
    </row>
    <row r="961" spans="2:6" x14ac:dyDescent="0.25">
      <c r="B961" s="14">
        <v>916</v>
      </c>
      <c r="C961" s="17">
        <v>40</v>
      </c>
      <c r="D961" s="17">
        <v>94.35</v>
      </c>
      <c r="E961" s="17">
        <v>21044</v>
      </c>
      <c r="F961" s="17">
        <v>510494.60000000009</v>
      </c>
    </row>
    <row r="962" spans="2:6" x14ac:dyDescent="0.25">
      <c r="B962" s="14">
        <v>917</v>
      </c>
      <c r="C962" s="17">
        <v>44</v>
      </c>
      <c r="D962" s="17">
        <v>100.92</v>
      </c>
      <c r="E962" s="17">
        <v>26181</v>
      </c>
      <c r="F962" s="17">
        <v>565868.48</v>
      </c>
    </row>
    <row r="963" spans="2:6" x14ac:dyDescent="0.25">
      <c r="B963" s="14">
        <v>918</v>
      </c>
      <c r="C963" s="17">
        <v>40</v>
      </c>
      <c r="D963" s="17">
        <v>100.96</v>
      </c>
      <c r="E963" s="17">
        <v>23672</v>
      </c>
      <c r="F963" s="17">
        <v>523922.88000000012</v>
      </c>
    </row>
    <row r="964" spans="2:6" x14ac:dyDescent="0.25">
      <c r="B964" s="14">
        <v>919</v>
      </c>
      <c r="C964" s="17">
        <v>43</v>
      </c>
      <c r="D964" s="17">
        <v>83.59</v>
      </c>
      <c r="E964" s="17">
        <v>16390</v>
      </c>
      <c r="F964" s="17">
        <v>336799.89999999991</v>
      </c>
    </row>
    <row r="965" spans="2:6" x14ac:dyDescent="0.25">
      <c r="B965" s="14">
        <v>920</v>
      </c>
      <c r="C965" s="17">
        <v>41</v>
      </c>
      <c r="D965" s="17">
        <v>100.69</v>
      </c>
      <c r="E965" s="17">
        <v>20759</v>
      </c>
      <c r="F965" s="17">
        <v>339698.29000000004</v>
      </c>
    </row>
    <row r="966" spans="2:6" x14ac:dyDescent="0.25">
      <c r="B966" s="14">
        <v>921</v>
      </c>
      <c r="C966" s="17">
        <v>44</v>
      </c>
      <c r="D966" s="17">
        <v>88.38</v>
      </c>
      <c r="E966" s="17">
        <v>18708</v>
      </c>
      <c r="F966" s="17">
        <v>396326.9600000002</v>
      </c>
    </row>
    <row r="967" spans="2:6" x14ac:dyDescent="0.25">
      <c r="B967" s="14">
        <v>922</v>
      </c>
      <c r="C967" s="17">
        <v>42</v>
      </c>
      <c r="D967" s="17">
        <v>96.95</v>
      </c>
      <c r="E967" s="17">
        <v>23418</v>
      </c>
      <c r="F967" s="17">
        <v>556250.89999999991</v>
      </c>
    </row>
    <row r="968" spans="2:6" x14ac:dyDescent="0.25">
      <c r="B968" s="14">
        <v>923</v>
      </c>
      <c r="C968" s="17">
        <v>42</v>
      </c>
      <c r="D968" s="17">
        <v>84.45</v>
      </c>
      <c r="E968" s="17">
        <v>20138</v>
      </c>
      <c r="F968" s="17">
        <v>611011.89999999991</v>
      </c>
    </row>
    <row r="969" spans="2:6" x14ac:dyDescent="0.25">
      <c r="B969" s="14">
        <v>924</v>
      </c>
      <c r="C969" s="17">
        <v>40</v>
      </c>
      <c r="D969" s="17">
        <v>91.47</v>
      </c>
      <c r="E969" s="17">
        <v>21802</v>
      </c>
      <c r="F969" s="17">
        <v>622289.06000000006</v>
      </c>
    </row>
    <row r="970" spans="2:6" x14ac:dyDescent="0.25">
      <c r="B970" s="14">
        <v>925</v>
      </c>
      <c r="C970" s="17">
        <v>39</v>
      </c>
      <c r="D970" s="17">
        <v>81.81</v>
      </c>
      <c r="E970" s="17">
        <v>11097</v>
      </c>
      <c r="F970" s="17">
        <v>17674.429999999935</v>
      </c>
    </row>
    <row r="971" spans="2:6" x14ac:dyDescent="0.25">
      <c r="B971" s="14">
        <v>926</v>
      </c>
      <c r="C971" s="17">
        <v>42</v>
      </c>
      <c r="D971" s="17">
        <v>95.51</v>
      </c>
      <c r="E971" s="17">
        <v>14069</v>
      </c>
      <c r="F971" s="17">
        <v>15102.809999999939</v>
      </c>
    </row>
    <row r="972" spans="2:6" x14ac:dyDescent="0.25">
      <c r="B972" s="14">
        <v>927</v>
      </c>
      <c r="C972" s="17">
        <v>41</v>
      </c>
      <c r="D972" s="17">
        <v>81.55</v>
      </c>
      <c r="E972" s="17">
        <v>12594</v>
      </c>
      <c r="F972" s="17">
        <v>112811.30000000005</v>
      </c>
    </row>
    <row r="973" spans="2:6" x14ac:dyDescent="0.25">
      <c r="B973" s="14">
        <v>928</v>
      </c>
      <c r="C973" s="17">
        <v>42</v>
      </c>
      <c r="D973" s="17">
        <v>80.650000000000006</v>
      </c>
      <c r="E973" s="17">
        <v>15043</v>
      </c>
      <c r="F973" s="17">
        <v>298533.04999999981</v>
      </c>
    </row>
    <row r="974" spans="2:6" x14ac:dyDescent="0.25">
      <c r="B974" s="14">
        <v>929</v>
      </c>
      <c r="C974" s="17">
        <v>42</v>
      </c>
      <c r="D974" s="17">
        <v>82.61</v>
      </c>
      <c r="E974" s="17">
        <v>18379</v>
      </c>
      <c r="F974" s="17">
        <v>517213.81000000006</v>
      </c>
    </row>
    <row r="975" spans="2:6" x14ac:dyDescent="0.25">
      <c r="B975" s="14">
        <v>930</v>
      </c>
      <c r="C975" s="17">
        <v>43</v>
      </c>
      <c r="D975" s="17">
        <v>95.67</v>
      </c>
      <c r="E975" s="17">
        <v>21142</v>
      </c>
      <c r="F975" s="17">
        <v>425496.85999999987</v>
      </c>
    </row>
    <row r="976" spans="2:6" x14ac:dyDescent="0.25">
      <c r="B976" s="14">
        <v>931</v>
      </c>
      <c r="C976" s="17">
        <v>41</v>
      </c>
      <c r="D976" s="17">
        <v>97.52</v>
      </c>
      <c r="E976" s="17">
        <v>21486</v>
      </c>
      <c r="F976" s="17">
        <v>449473.28000000003</v>
      </c>
    </row>
    <row r="977" spans="2:6" x14ac:dyDescent="0.25">
      <c r="B977" s="14">
        <v>932</v>
      </c>
      <c r="C977" s="17">
        <v>42</v>
      </c>
      <c r="D977" s="17">
        <v>98.7</v>
      </c>
      <c r="E977" s="17">
        <v>12780</v>
      </c>
      <c r="F977" s="17">
        <v>-104926</v>
      </c>
    </row>
    <row r="978" spans="2:6" x14ac:dyDescent="0.25">
      <c r="B978" s="14">
        <v>933</v>
      </c>
      <c r="C978" s="17">
        <v>42</v>
      </c>
      <c r="D978" s="17">
        <v>101.35</v>
      </c>
      <c r="E978" s="17">
        <v>16105</v>
      </c>
      <c r="F978" s="17">
        <v>46243.250000000116</v>
      </c>
    </row>
    <row r="979" spans="2:6" x14ac:dyDescent="0.25">
      <c r="B979" s="14">
        <v>934</v>
      </c>
      <c r="C979" s="17">
        <v>42</v>
      </c>
      <c r="D979" s="17">
        <v>86.37</v>
      </c>
      <c r="E979" s="17">
        <v>8762</v>
      </c>
      <c r="F979" s="17">
        <v>-231139.94000000006</v>
      </c>
    </row>
    <row r="980" spans="2:6" x14ac:dyDescent="0.25">
      <c r="B980" s="14">
        <v>935</v>
      </c>
      <c r="C980" s="17">
        <v>39</v>
      </c>
      <c r="D980" s="17">
        <v>96.7</v>
      </c>
      <c r="E980" s="17">
        <v>14352</v>
      </c>
      <c r="F980" s="17">
        <v>58481.599999999977</v>
      </c>
    </row>
    <row r="981" spans="2:6" x14ac:dyDescent="0.25">
      <c r="B981" s="14">
        <v>936</v>
      </c>
      <c r="C981" s="17">
        <v>42</v>
      </c>
      <c r="D981" s="17">
        <v>79.25</v>
      </c>
      <c r="E981" s="17">
        <v>14845</v>
      </c>
      <c r="F981" s="17">
        <v>304198.75</v>
      </c>
    </row>
    <row r="982" spans="2:6" x14ac:dyDescent="0.25">
      <c r="B982" s="14">
        <v>937</v>
      </c>
      <c r="C982" s="17">
        <v>39</v>
      </c>
      <c r="D982" s="17">
        <v>88.41</v>
      </c>
      <c r="E982" s="17">
        <v>26475</v>
      </c>
      <c r="F982" s="17">
        <v>1045345.25</v>
      </c>
    </row>
    <row r="983" spans="2:6" x14ac:dyDescent="0.25">
      <c r="B983" s="14">
        <v>938</v>
      </c>
      <c r="C983" s="17">
        <v>42</v>
      </c>
      <c r="D983" s="17">
        <v>103.3</v>
      </c>
      <c r="E983" s="17">
        <v>10282</v>
      </c>
      <c r="F983" s="17">
        <v>-297856.59999999998</v>
      </c>
    </row>
    <row r="984" spans="2:6" x14ac:dyDescent="0.25">
      <c r="B984" s="14">
        <v>939</v>
      </c>
      <c r="C984" s="17">
        <v>44</v>
      </c>
      <c r="D984" s="17">
        <v>100.92</v>
      </c>
      <c r="E984" s="17">
        <v>23115</v>
      </c>
      <c r="F984" s="17">
        <v>400059.19999999995</v>
      </c>
    </row>
    <row r="985" spans="2:6" x14ac:dyDescent="0.25">
      <c r="B985" s="14">
        <v>940</v>
      </c>
      <c r="C985" s="17">
        <v>41</v>
      </c>
      <c r="D985" s="17">
        <v>99.14</v>
      </c>
      <c r="E985" s="17">
        <v>1969</v>
      </c>
      <c r="F985" s="17">
        <v>-734104.66</v>
      </c>
    </row>
    <row r="986" spans="2:6" x14ac:dyDescent="0.25">
      <c r="B986" s="14">
        <v>941</v>
      </c>
      <c r="C986" s="17">
        <v>40</v>
      </c>
      <c r="D986" s="17">
        <v>79.27</v>
      </c>
      <c r="E986" s="17">
        <v>20275</v>
      </c>
      <c r="F986" s="17">
        <v>766525.75</v>
      </c>
    </row>
    <row r="987" spans="2:6" x14ac:dyDescent="0.25">
      <c r="B987" s="14">
        <v>942</v>
      </c>
      <c r="C987" s="17">
        <v>40</v>
      </c>
      <c r="D987" s="17">
        <v>87.97</v>
      </c>
      <c r="E987" s="17">
        <v>6037</v>
      </c>
      <c r="F987" s="17">
        <v>-421191.89</v>
      </c>
    </row>
    <row r="988" spans="2:6" x14ac:dyDescent="0.25">
      <c r="B988" s="14">
        <v>943</v>
      </c>
      <c r="C988" s="17">
        <v>45</v>
      </c>
      <c r="D988" s="17">
        <v>95.57</v>
      </c>
      <c r="E988" s="17">
        <v>21775</v>
      </c>
      <c r="F988" s="17">
        <v>422313.25000000023</v>
      </c>
    </row>
    <row r="989" spans="2:6" x14ac:dyDescent="0.25">
      <c r="B989" s="14">
        <v>944</v>
      </c>
      <c r="C989" s="17">
        <v>44</v>
      </c>
      <c r="D989" s="17">
        <v>78.45</v>
      </c>
      <c r="E989" s="17">
        <v>16435</v>
      </c>
      <c r="F989" s="17">
        <v>408099.25</v>
      </c>
    </row>
    <row r="990" spans="2:6" x14ac:dyDescent="0.25">
      <c r="B990" s="14">
        <v>945</v>
      </c>
      <c r="C990" s="17">
        <v>41</v>
      </c>
      <c r="D990" s="17">
        <v>77.150000000000006</v>
      </c>
      <c r="E990" s="17">
        <v>17481</v>
      </c>
      <c r="F990" s="17">
        <v>563338.84999999986</v>
      </c>
    </row>
    <row r="991" spans="2:6" x14ac:dyDescent="0.25">
      <c r="B991" s="14">
        <v>946</v>
      </c>
      <c r="C991" s="17">
        <v>41</v>
      </c>
      <c r="D991" s="17">
        <v>79.28</v>
      </c>
      <c r="E991" s="17">
        <v>19533</v>
      </c>
      <c r="F991" s="17">
        <v>687637.76</v>
      </c>
    </row>
    <row r="992" spans="2:6" x14ac:dyDescent="0.25">
      <c r="B992" s="14">
        <v>947</v>
      </c>
      <c r="C992" s="17">
        <v>39</v>
      </c>
      <c r="D992" s="17">
        <v>77.540000000000006</v>
      </c>
      <c r="E992" s="17">
        <v>22460</v>
      </c>
      <c r="F992" s="17">
        <v>1002051.5999999999</v>
      </c>
    </row>
    <row r="993" spans="2:6" x14ac:dyDescent="0.25">
      <c r="B993" s="14">
        <v>948</v>
      </c>
      <c r="C993" s="17">
        <v>39</v>
      </c>
      <c r="D993" s="17">
        <v>93.56</v>
      </c>
      <c r="E993" s="17">
        <v>14362</v>
      </c>
      <c r="F993" s="17">
        <v>104211.27999999991</v>
      </c>
    </row>
    <row r="994" spans="2:6" x14ac:dyDescent="0.25">
      <c r="B994" s="14">
        <v>949</v>
      </c>
      <c r="C994" s="17">
        <v>41</v>
      </c>
      <c r="D994" s="17">
        <v>98.37</v>
      </c>
      <c r="E994" s="17">
        <v>25351</v>
      </c>
      <c r="F994" s="17">
        <v>661680.12999999989</v>
      </c>
    </row>
    <row r="995" spans="2:6" x14ac:dyDescent="0.25">
      <c r="B995" s="14">
        <v>950</v>
      </c>
      <c r="C995" s="17">
        <v>44</v>
      </c>
      <c r="D995" s="17">
        <v>79.58</v>
      </c>
      <c r="E995" s="17">
        <v>16496</v>
      </c>
      <c r="F995" s="17">
        <v>394128.32000000007</v>
      </c>
    </row>
    <row r="996" spans="2:6" x14ac:dyDescent="0.25">
      <c r="B996" s="14">
        <v>951</v>
      </c>
      <c r="C996" s="17">
        <v>42</v>
      </c>
      <c r="D996" s="17">
        <v>82.01</v>
      </c>
      <c r="E996" s="17">
        <v>19421</v>
      </c>
      <c r="F996" s="17">
        <v>606380.7899999998</v>
      </c>
    </row>
    <row r="997" spans="2:6" x14ac:dyDescent="0.25">
      <c r="B997" s="14">
        <v>952</v>
      </c>
      <c r="C997" s="17">
        <v>40</v>
      </c>
      <c r="D997" s="17">
        <v>92.72</v>
      </c>
      <c r="E997" s="17">
        <v>18276</v>
      </c>
      <c r="F997" s="17">
        <v>361333.28</v>
      </c>
    </row>
    <row r="998" spans="2:6" x14ac:dyDescent="0.25">
      <c r="B998" s="14">
        <v>953</v>
      </c>
      <c r="C998" s="17">
        <v>43</v>
      </c>
      <c r="D998" s="17">
        <v>80.72</v>
      </c>
      <c r="E998" s="17">
        <v>21652</v>
      </c>
      <c r="F998" s="17">
        <v>779962.56</v>
      </c>
    </row>
    <row r="999" spans="2:6" x14ac:dyDescent="0.25">
      <c r="B999" s="14">
        <v>954</v>
      </c>
      <c r="C999" s="17">
        <v>43</v>
      </c>
      <c r="D999" s="17">
        <v>78.569999999999993</v>
      </c>
      <c r="E999" s="17">
        <v>18907</v>
      </c>
      <c r="F999" s="17">
        <v>613969.01000000024</v>
      </c>
    </row>
    <row r="1000" spans="2:6" x14ac:dyDescent="0.25">
      <c r="B1000" s="14">
        <v>955</v>
      </c>
      <c r="C1000" s="17">
        <v>42</v>
      </c>
      <c r="D1000" s="17">
        <v>86.65</v>
      </c>
      <c r="E1000" s="17">
        <v>10365</v>
      </c>
      <c r="F1000" s="17">
        <v>-120822.25000000012</v>
      </c>
    </row>
    <row r="1001" spans="2:6" x14ac:dyDescent="0.25">
      <c r="B1001" s="14">
        <v>956</v>
      </c>
      <c r="C1001" s="17">
        <v>42</v>
      </c>
      <c r="D1001" s="17">
        <v>92.86</v>
      </c>
      <c r="E1001" s="17">
        <v>16424</v>
      </c>
      <c r="F1001" s="17">
        <v>203435.3600000001</v>
      </c>
    </row>
    <row r="1002" spans="2:6" x14ac:dyDescent="0.25">
      <c r="B1002" s="14">
        <v>957</v>
      </c>
      <c r="C1002" s="17">
        <v>40</v>
      </c>
      <c r="D1002" s="17">
        <v>80.03</v>
      </c>
      <c r="E1002" s="17">
        <v>24902</v>
      </c>
      <c r="F1002" s="17">
        <v>1116510.94</v>
      </c>
    </row>
    <row r="1003" spans="2:6" x14ac:dyDescent="0.25">
      <c r="B1003" s="14">
        <v>958</v>
      </c>
      <c r="C1003" s="17">
        <v>42</v>
      </c>
      <c r="D1003" s="17">
        <v>102.56</v>
      </c>
      <c r="E1003" s="17">
        <v>26603</v>
      </c>
      <c r="F1003" s="17">
        <v>598267.31999999983</v>
      </c>
    </row>
    <row r="1004" spans="2:6" x14ac:dyDescent="0.25">
      <c r="B1004" s="14">
        <v>959</v>
      </c>
      <c r="C1004" s="17">
        <v>39</v>
      </c>
      <c r="D1004" s="17">
        <v>94.14</v>
      </c>
      <c r="E1004" s="17">
        <v>29652</v>
      </c>
      <c r="F1004" s="17">
        <v>1102880.72</v>
      </c>
    </row>
    <row r="1005" spans="2:6" x14ac:dyDescent="0.25">
      <c r="B1005" s="14">
        <v>960</v>
      </c>
      <c r="C1005" s="17">
        <v>42</v>
      </c>
      <c r="D1005" s="17">
        <v>77.06</v>
      </c>
      <c r="E1005" s="17">
        <v>9150</v>
      </c>
      <c r="F1005" s="17">
        <v>-118549</v>
      </c>
    </row>
    <row r="1006" spans="2:6" x14ac:dyDescent="0.25">
      <c r="B1006" s="14">
        <v>961</v>
      </c>
      <c r="C1006" s="17">
        <v>43</v>
      </c>
      <c r="D1006" s="17">
        <v>78.87</v>
      </c>
      <c r="E1006" s="17">
        <v>8996</v>
      </c>
      <c r="F1006" s="17">
        <v>-156138.52000000002</v>
      </c>
    </row>
    <row r="1007" spans="2:6" x14ac:dyDescent="0.25">
      <c r="B1007" s="14">
        <v>962</v>
      </c>
      <c r="C1007" s="17">
        <v>43</v>
      </c>
      <c r="D1007" s="17">
        <v>102.67</v>
      </c>
      <c r="E1007" s="17">
        <v>15828</v>
      </c>
      <c r="F1007" s="17">
        <v>-5892.7600000000093</v>
      </c>
    </row>
    <row r="1008" spans="2:6" x14ac:dyDescent="0.25">
      <c r="B1008" s="14">
        <v>963</v>
      </c>
      <c r="C1008" s="17">
        <v>44</v>
      </c>
      <c r="D1008" s="17">
        <v>94.12</v>
      </c>
      <c r="E1008" s="17">
        <v>13755</v>
      </c>
      <c r="F1008" s="17">
        <v>-12595.600000000093</v>
      </c>
    </row>
    <row r="1009" spans="2:6" x14ac:dyDescent="0.25">
      <c r="B1009" s="14">
        <v>964</v>
      </c>
      <c r="C1009" s="17">
        <v>39</v>
      </c>
      <c r="D1009" s="17">
        <v>89.88</v>
      </c>
      <c r="E1009" s="17">
        <v>19958</v>
      </c>
      <c r="F1009" s="17">
        <v>549454.9600000002</v>
      </c>
    </row>
    <row r="1010" spans="2:6" x14ac:dyDescent="0.25">
      <c r="B1010" s="14">
        <v>965</v>
      </c>
      <c r="C1010" s="17">
        <v>41</v>
      </c>
      <c r="D1010" s="17">
        <v>85.93</v>
      </c>
      <c r="E1010" s="17">
        <v>14153</v>
      </c>
      <c r="F1010" s="17">
        <v>170006.70999999985</v>
      </c>
    </row>
    <row r="1011" spans="2:6" x14ac:dyDescent="0.25">
      <c r="B1011" s="14">
        <v>966</v>
      </c>
      <c r="C1011" s="17">
        <v>42</v>
      </c>
      <c r="D1011" s="17">
        <v>88.55</v>
      </c>
      <c r="E1011" s="17">
        <v>15010</v>
      </c>
      <c r="F1011" s="17">
        <v>177434.5</v>
      </c>
    </row>
    <row r="1012" spans="2:6" x14ac:dyDescent="0.25">
      <c r="B1012" s="14">
        <v>967</v>
      </c>
      <c r="C1012" s="17">
        <v>42</v>
      </c>
      <c r="D1012" s="17">
        <v>99.9</v>
      </c>
      <c r="E1012" s="17">
        <v>19585</v>
      </c>
      <c r="F1012" s="17">
        <v>268303.5</v>
      </c>
    </row>
    <row r="1013" spans="2:6" x14ac:dyDescent="0.25">
      <c r="B1013" s="14">
        <v>968</v>
      </c>
      <c r="C1013" s="17">
        <v>41</v>
      </c>
      <c r="D1013" s="17">
        <v>89.29</v>
      </c>
      <c r="E1013" s="17">
        <v>15981</v>
      </c>
      <c r="F1013" s="17">
        <v>248054.51</v>
      </c>
    </row>
    <row r="1014" spans="2:6" x14ac:dyDescent="0.25">
      <c r="B1014" s="14">
        <v>969</v>
      </c>
      <c r="C1014" s="17">
        <v>42</v>
      </c>
      <c r="D1014" s="17">
        <v>99.08</v>
      </c>
      <c r="E1014" s="17">
        <v>21975</v>
      </c>
      <c r="F1014" s="17">
        <v>422792</v>
      </c>
    </row>
    <row r="1015" spans="2:6" x14ac:dyDescent="0.25">
      <c r="B1015" s="14">
        <v>970</v>
      </c>
      <c r="C1015" s="17">
        <v>41</v>
      </c>
      <c r="D1015" s="17">
        <v>101.46</v>
      </c>
      <c r="E1015" s="17">
        <v>14415</v>
      </c>
      <c r="F1015" s="17">
        <v>-34975.899999999907</v>
      </c>
    </row>
    <row r="1016" spans="2:6" x14ac:dyDescent="0.25">
      <c r="B1016" s="14">
        <v>971</v>
      </c>
      <c r="C1016" s="17">
        <v>42</v>
      </c>
      <c r="D1016" s="17">
        <v>75.349999999999994</v>
      </c>
      <c r="E1016" s="17">
        <v>19010</v>
      </c>
      <c r="F1016" s="17">
        <v>702166.5</v>
      </c>
    </row>
    <row r="1017" spans="2:6" x14ac:dyDescent="0.25">
      <c r="B1017" s="14">
        <v>972</v>
      </c>
      <c r="C1017" s="17">
        <v>40</v>
      </c>
      <c r="D1017" s="17">
        <v>75.260000000000005</v>
      </c>
      <c r="E1017" s="17">
        <v>13786</v>
      </c>
      <c r="F1017" s="17">
        <v>304439.6399999999</v>
      </c>
    </row>
    <row r="1018" spans="2:6" x14ac:dyDescent="0.25">
      <c r="B1018" s="14">
        <v>973</v>
      </c>
      <c r="C1018" s="17">
        <v>40</v>
      </c>
      <c r="D1018" s="17">
        <v>90.04</v>
      </c>
      <c r="E1018" s="17">
        <v>20769</v>
      </c>
      <c r="F1018" s="17">
        <v>582230.23999999976</v>
      </c>
    </row>
    <row r="1019" spans="2:6" x14ac:dyDescent="0.25">
      <c r="B1019" s="14">
        <v>974</v>
      </c>
      <c r="C1019" s="17">
        <v>41</v>
      </c>
      <c r="D1019" s="17">
        <v>80.73</v>
      </c>
      <c r="E1019" s="17">
        <v>22827</v>
      </c>
      <c r="F1019" s="17">
        <v>913842.2899999998</v>
      </c>
    </row>
    <row r="1020" spans="2:6" x14ac:dyDescent="0.25">
      <c r="B1020" s="14">
        <v>975</v>
      </c>
      <c r="C1020" s="17">
        <v>43</v>
      </c>
      <c r="D1020" s="17">
        <v>88.84</v>
      </c>
      <c r="E1020" s="17">
        <v>20213</v>
      </c>
      <c r="F1020" s="17">
        <v>507505.07999999984</v>
      </c>
    </row>
    <row r="1021" spans="2:6" x14ac:dyDescent="0.25">
      <c r="B1021" s="14">
        <v>976</v>
      </c>
      <c r="C1021" s="17">
        <v>41</v>
      </c>
      <c r="D1021" s="17">
        <v>88.88</v>
      </c>
      <c r="E1021" s="17">
        <v>11579</v>
      </c>
      <c r="F1021" s="17">
        <v>-49659.519999999902</v>
      </c>
    </row>
    <row r="1022" spans="2:6" x14ac:dyDescent="0.25">
      <c r="B1022" s="14">
        <v>977</v>
      </c>
      <c r="C1022" s="17">
        <v>41</v>
      </c>
      <c r="D1022" s="17">
        <v>83.69</v>
      </c>
      <c r="E1022" s="17">
        <v>15479</v>
      </c>
      <c r="F1022" s="17">
        <v>300244.49</v>
      </c>
    </row>
    <row r="1023" spans="2:6" x14ac:dyDescent="0.25">
      <c r="B1023" s="14">
        <v>978</v>
      </c>
      <c r="C1023" s="17">
        <v>39</v>
      </c>
      <c r="D1023" s="17">
        <v>85.47</v>
      </c>
      <c r="E1023" s="17">
        <v>19812</v>
      </c>
      <c r="F1023" s="17">
        <v>626588.3600000001</v>
      </c>
    </row>
    <row r="1024" spans="2:6" x14ac:dyDescent="0.25">
      <c r="B1024" s="14">
        <v>979</v>
      </c>
      <c r="C1024" s="17">
        <v>42</v>
      </c>
      <c r="D1024" s="17">
        <v>89.1</v>
      </c>
      <c r="E1024" s="17">
        <v>22506</v>
      </c>
      <c r="F1024" s="17">
        <v>678157.40000000014</v>
      </c>
    </row>
    <row r="1025" spans="2:6" x14ac:dyDescent="0.25">
      <c r="B1025" s="14">
        <v>980</v>
      </c>
      <c r="C1025" s="17">
        <v>39</v>
      </c>
      <c r="D1025" s="17">
        <v>79.44</v>
      </c>
      <c r="E1025" s="17">
        <v>25190</v>
      </c>
      <c r="F1025" s="17">
        <v>1179306.4000000001</v>
      </c>
    </row>
    <row r="1026" spans="2:6" x14ac:dyDescent="0.25">
      <c r="B1026" s="14">
        <v>981</v>
      </c>
      <c r="C1026" s="17">
        <v>40</v>
      </c>
      <c r="D1026" s="17">
        <v>78</v>
      </c>
      <c r="E1026" s="17">
        <v>19873</v>
      </c>
      <c r="F1026" s="17">
        <v>759713</v>
      </c>
    </row>
    <row r="1027" spans="2:6" x14ac:dyDescent="0.25">
      <c r="B1027" s="14">
        <v>982</v>
      </c>
      <c r="C1027" s="17">
        <v>40</v>
      </c>
      <c r="D1027" s="17">
        <v>79.23</v>
      </c>
      <c r="E1027" s="17">
        <v>25947</v>
      </c>
      <c r="F1027" s="17">
        <v>1219792.19</v>
      </c>
    </row>
    <row r="1028" spans="2:6" x14ac:dyDescent="0.25">
      <c r="B1028" s="14">
        <v>983</v>
      </c>
      <c r="C1028" s="17">
        <v>42</v>
      </c>
      <c r="D1028" s="17">
        <v>99.44</v>
      </c>
      <c r="E1028" s="17">
        <v>23584</v>
      </c>
      <c r="F1028" s="17">
        <v>507495.04000000004</v>
      </c>
    </row>
    <row r="1029" spans="2:6" x14ac:dyDescent="0.25">
      <c r="B1029" s="14">
        <v>984</v>
      </c>
      <c r="C1029" s="17">
        <v>42</v>
      </c>
      <c r="D1029" s="17">
        <v>89.38</v>
      </c>
      <c r="E1029" s="17">
        <v>20146</v>
      </c>
      <c r="F1029" s="17">
        <v>512272.52</v>
      </c>
    </row>
    <row r="1030" spans="2:6" x14ac:dyDescent="0.25">
      <c r="B1030" s="14">
        <v>985</v>
      </c>
      <c r="C1030" s="17">
        <v>42</v>
      </c>
      <c r="D1030" s="17">
        <v>95.48</v>
      </c>
      <c r="E1030" s="17">
        <v>25807</v>
      </c>
      <c r="F1030" s="17">
        <v>737646.6399999999</v>
      </c>
    </row>
    <row r="1031" spans="2:6" x14ac:dyDescent="0.25">
      <c r="B1031" s="14">
        <v>986</v>
      </c>
      <c r="C1031" s="17">
        <v>43</v>
      </c>
      <c r="D1031" s="17">
        <v>83.57</v>
      </c>
      <c r="E1031" s="17">
        <v>16929</v>
      </c>
      <c r="F1031" s="17">
        <v>376167.4700000002</v>
      </c>
    </row>
    <row r="1032" spans="2:6" x14ac:dyDescent="0.25">
      <c r="B1032" s="14">
        <v>987</v>
      </c>
      <c r="C1032" s="17">
        <v>41</v>
      </c>
      <c r="D1032" s="17">
        <v>88.08</v>
      </c>
      <c r="E1032" s="17">
        <v>24944</v>
      </c>
      <c r="F1032" s="17">
        <v>894084.48</v>
      </c>
    </row>
    <row r="1033" spans="2:6" x14ac:dyDescent="0.25">
      <c r="B1033" s="14">
        <v>988</v>
      </c>
      <c r="C1033" s="17">
        <v>39</v>
      </c>
      <c r="D1033" s="17">
        <v>76.95</v>
      </c>
      <c r="E1033" s="17">
        <v>17255</v>
      </c>
      <c r="F1033" s="17">
        <v>583027.75</v>
      </c>
    </row>
    <row r="1034" spans="2:6" x14ac:dyDescent="0.25">
      <c r="B1034" s="14">
        <v>989</v>
      </c>
      <c r="C1034" s="17">
        <v>44</v>
      </c>
      <c r="D1034" s="17">
        <v>88.82</v>
      </c>
      <c r="E1034" s="17">
        <v>13533</v>
      </c>
      <c r="F1034" s="17">
        <v>45613.940000000061</v>
      </c>
    </row>
    <row r="1035" spans="2:6" x14ac:dyDescent="0.25">
      <c r="B1035" s="14">
        <v>990</v>
      </c>
      <c r="C1035" s="17">
        <v>44</v>
      </c>
      <c r="D1035" s="17">
        <v>88.32</v>
      </c>
      <c r="E1035" s="17">
        <v>10311</v>
      </c>
      <c r="F1035" s="17">
        <v>-162462.5199999999</v>
      </c>
    </row>
    <row r="1036" spans="2:6" x14ac:dyDescent="0.25">
      <c r="B1036" s="14">
        <v>991</v>
      </c>
      <c r="C1036" s="17">
        <v>42</v>
      </c>
      <c r="D1036" s="17">
        <v>75.38</v>
      </c>
      <c r="E1036" s="17">
        <v>16340</v>
      </c>
      <c r="F1036" s="17">
        <v>483670.80000000005</v>
      </c>
    </row>
    <row r="1037" spans="2:6" x14ac:dyDescent="0.25">
      <c r="B1037" s="14">
        <v>992</v>
      </c>
      <c r="C1037" s="17">
        <v>40</v>
      </c>
      <c r="D1037" s="17">
        <v>103.01</v>
      </c>
      <c r="E1037" s="17">
        <v>22104</v>
      </c>
      <c r="F1037" s="17">
        <v>387602.95999999996</v>
      </c>
    </row>
    <row r="1038" spans="2:6" x14ac:dyDescent="0.25">
      <c r="B1038" s="14">
        <v>993</v>
      </c>
      <c r="C1038" s="17">
        <v>41</v>
      </c>
      <c r="D1038" s="17">
        <v>78.75</v>
      </c>
      <c r="E1038" s="17">
        <v>19885</v>
      </c>
      <c r="F1038" s="17">
        <v>725886.25</v>
      </c>
    </row>
    <row r="1039" spans="2:6" x14ac:dyDescent="0.25">
      <c r="B1039" s="14">
        <v>994</v>
      </c>
      <c r="C1039" s="17">
        <v>44</v>
      </c>
      <c r="D1039" s="17">
        <v>77.48</v>
      </c>
      <c r="E1039" s="17">
        <v>17489</v>
      </c>
      <c r="F1039" s="17">
        <v>505747.28</v>
      </c>
    </row>
    <row r="1040" spans="2:6" x14ac:dyDescent="0.25">
      <c r="B1040" s="14">
        <v>995</v>
      </c>
      <c r="C1040" s="17">
        <v>42</v>
      </c>
      <c r="D1040" s="17">
        <v>104.57</v>
      </c>
      <c r="E1040" s="17">
        <v>11752</v>
      </c>
      <c r="F1040" s="17">
        <v>-233842.6399999999</v>
      </c>
    </row>
    <row r="1041" spans="2:6" x14ac:dyDescent="0.25">
      <c r="B1041" s="14">
        <v>996</v>
      </c>
      <c r="C1041" s="17">
        <v>45</v>
      </c>
      <c r="D1041" s="17">
        <v>91.61</v>
      </c>
      <c r="E1041" s="17">
        <v>17546</v>
      </c>
      <c r="F1041" s="17">
        <v>244694.93999999994</v>
      </c>
    </row>
    <row r="1042" spans="2:6" x14ac:dyDescent="0.25">
      <c r="B1042" s="14">
        <v>997</v>
      </c>
      <c r="C1042" s="17">
        <v>44</v>
      </c>
      <c r="D1042" s="17">
        <v>79.37</v>
      </c>
      <c r="E1042" s="17">
        <v>8642</v>
      </c>
      <c r="F1042" s="17">
        <v>-196405.54000000004</v>
      </c>
    </row>
    <row r="1043" spans="2:6" x14ac:dyDescent="0.25">
      <c r="B1043" s="14">
        <v>998</v>
      </c>
      <c r="C1043" s="17">
        <v>45</v>
      </c>
      <c r="D1043" s="17">
        <v>85.26</v>
      </c>
      <c r="E1043" s="17">
        <v>15405</v>
      </c>
      <c r="F1043" s="17">
        <v>208939.69999999995</v>
      </c>
    </row>
    <row r="1044" spans="2:6" x14ac:dyDescent="0.25">
      <c r="B1044" s="14">
        <v>999</v>
      </c>
      <c r="C1044" s="17">
        <v>42</v>
      </c>
      <c r="D1044" s="17">
        <v>82.28</v>
      </c>
      <c r="E1044" s="17">
        <v>9687</v>
      </c>
      <c r="F1044" s="17">
        <v>-126187.35999999999</v>
      </c>
    </row>
    <row r="1045" spans="2:6" x14ac:dyDescent="0.25">
      <c r="B1045" s="14">
        <v>1000</v>
      </c>
      <c r="C1045" s="17">
        <v>40</v>
      </c>
      <c r="D1045" s="17">
        <v>75.38</v>
      </c>
      <c r="E1045" s="17">
        <v>24083</v>
      </c>
      <c r="F1045" s="17">
        <v>1163820.4600000002</v>
      </c>
    </row>
    <row r="1046" spans="2:6" x14ac:dyDescent="0.25">
      <c r="B1046" s="14">
        <v>1001</v>
      </c>
      <c r="C1046" s="17">
        <v>42</v>
      </c>
      <c r="D1046" s="17">
        <v>87.94</v>
      </c>
      <c r="E1046" s="17">
        <v>21319</v>
      </c>
      <c r="F1046" s="17">
        <v>622290.14000000013</v>
      </c>
    </row>
    <row r="1047" spans="2:6" x14ac:dyDescent="0.25">
      <c r="B1047" s="14">
        <v>1002</v>
      </c>
      <c r="C1047" s="17">
        <v>41</v>
      </c>
      <c r="D1047" s="17">
        <v>89.38</v>
      </c>
      <c r="E1047" s="17">
        <v>13329</v>
      </c>
      <c r="F1047" s="17">
        <v>64635.980000000098</v>
      </c>
    </row>
    <row r="1048" spans="2:6" x14ac:dyDescent="0.25">
      <c r="B1048" s="14">
        <v>1003</v>
      </c>
      <c r="C1048" s="17">
        <v>40</v>
      </c>
      <c r="D1048" s="17">
        <v>90.66</v>
      </c>
      <c r="E1048" s="17">
        <v>26045</v>
      </c>
      <c r="F1048" s="17">
        <v>929915.3</v>
      </c>
    </row>
    <row r="1049" spans="2:6" x14ac:dyDescent="0.25">
      <c r="B1049" s="14">
        <v>1004</v>
      </c>
      <c r="C1049" s="17">
        <v>39</v>
      </c>
      <c r="D1049" s="17">
        <v>88.32</v>
      </c>
      <c r="E1049" s="17">
        <v>19614</v>
      </c>
      <c r="F1049" s="17">
        <v>555931.52</v>
      </c>
    </row>
    <row r="1050" spans="2:6" x14ac:dyDescent="0.25">
      <c r="B1050" s="14">
        <v>1005</v>
      </c>
      <c r="C1050" s="17">
        <v>42</v>
      </c>
      <c r="D1050" s="17">
        <v>76.739999999999995</v>
      </c>
      <c r="E1050" s="17">
        <v>21363</v>
      </c>
      <c r="F1050" s="17">
        <v>864594.38000000012</v>
      </c>
    </row>
    <row r="1051" spans="2:6" x14ac:dyDescent="0.25">
      <c r="B1051" s="14">
        <v>1006</v>
      </c>
      <c r="C1051" s="17">
        <v>41</v>
      </c>
      <c r="D1051" s="17">
        <v>87.86</v>
      </c>
      <c r="E1051" s="17">
        <v>8823</v>
      </c>
      <c r="F1051" s="17">
        <v>-231154.78000000003</v>
      </c>
    </row>
    <row r="1052" spans="2:6" x14ac:dyDescent="0.25">
      <c r="B1052" s="14">
        <v>1007</v>
      </c>
      <c r="C1052" s="17">
        <v>44</v>
      </c>
      <c r="D1052" s="17">
        <v>99.14</v>
      </c>
      <c r="E1052" s="17">
        <v>12726</v>
      </c>
      <c r="F1052" s="17">
        <v>-139125.64000000001</v>
      </c>
    </row>
    <row r="1053" spans="2:6" x14ac:dyDescent="0.25">
      <c r="B1053" s="14">
        <v>1008</v>
      </c>
      <c r="C1053" s="17">
        <v>44</v>
      </c>
      <c r="D1053" s="17">
        <v>88.53</v>
      </c>
      <c r="E1053" s="17">
        <v>16080</v>
      </c>
      <c r="F1053" s="17">
        <v>218837.60000000009</v>
      </c>
    </row>
    <row r="1054" spans="2:6" x14ac:dyDescent="0.25">
      <c r="B1054" s="14">
        <v>1009</v>
      </c>
      <c r="C1054" s="17">
        <v>41</v>
      </c>
      <c r="D1054" s="17">
        <v>95.79</v>
      </c>
      <c r="E1054" s="17">
        <v>9757</v>
      </c>
      <c r="F1054" s="17">
        <v>-243017.03000000003</v>
      </c>
    </row>
    <row r="1055" spans="2:6" x14ac:dyDescent="0.25">
      <c r="B1055" s="14">
        <v>1010</v>
      </c>
      <c r="C1055" s="17">
        <v>41</v>
      </c>
      <c r="D1055" s="17">
        <v>86.77</v>
      </c>
      <c r="E1055" s="17">
        <v>19321</v>
      </c>
      <c r="F1055" s="17">
        <v>526234.83000000007</v>
      </c>
    </row>
    <row r="1056" spans="2:6" x14ac:dyDescent="0.25">
      <c r="B1056" s="14">
        <v>1011</v>
      </c>
      <c r="C1056" s="17">
        <v>43</v>
      </c>
      <c r="D1056" s="17">
        <v>90.68</v>
      </c>
      <c r="E1056" s="17">
        <v>17498</v>
      </c>
      <c r="F1056" s="17">
        <v>292969.35999999987</v>
      </c>
    </row>
    <row r="1057" spans="2:6" x14ac:dyDescent="0.25">
      <c r="B1057" s="14">
        <v>1012</v>
      </c>
      <c r="C1057" s="17">
        <v>41</v>
      </c>
      <c r="D1057" s="17">
        <v>76.569999999999993</v>
      </c>
      <c r="E1057" s="17">
        <v>17767</v>
      </c>
      <c r="F1057" s="17">
        <v>596766.81000000006</v>
      </c>
    </row>
    <row r="1058" spans="2:6" x14ac:dyDescent="0.25">
      <c r="B1058" s="14">
        <v>1013</v>
      </c>
      <c r="C1058" s="17">
        <v>40</v>
      </c>
      <c r="D1058" s="17">
        <v>102.72</v>
      </c>
      <c r="E1058" s="17">
        <v>19469</v>
      </c>
      <c r="F1058" s="17">
        <v>245715.32000000007</v>
      </c>
    </row>
    <row r="1059" spans="2:6" x14ac:dyDescent="0.25">
      <c r="B1059" s="14">
        <v>1014</v>
      </c>
      <c r="C1059" s="17">
        <v>44</v>
      </c>
      <c r="D1059" s="17">
        <v>88.01</v>
      </c>
      <c r="E1059" s="17">
        <v>18662</v>
      </c>
      <c r="F1059" s="17">
        <v>400167.37999999989</v>
      </c>
    </row>
    <row r="1060" spans="2:6" x14ac:dyDescent="0.25">
      <c r="B1060" s="14">
        <v>1015</v>
      </c>
      <c r="C1060" s="17">
        <v>43</v>
      </c>
      <c r="D1060" s="17">
        <v>80</v>
      </c>
      <c r="E1060" s="17">
        <v>15101</v>
      </c>
      <c r="F1060" s="17">
        <v>297676</v>
      </c>
    </row>
    <row r="1061" spans="2:6" x14ac:dyDescent="0.25">
      <c r="B1061" s="14">
        <v>1016</v>
      </c>
      <c r="C1061" s="17">
        <v>43</v>
      </c>
      <c r="D1061" s="17">
        <v>83.12</v>
      </c>
      <c r="E1061" s="17">
        <v>17047</v>
      </c>
      <c r="F1061" s="17">
        <v>392385.35999999987</v>
      </c>
    </row>
    <row r="1062" spans="2:6" x14ac:dyDescent="0.25">
      <c r="B1062" s="14">
        <v>1017</v>
      </c>
      <c r="C1062" s="17">
        <v>42</v>
      </c>
      <c r="D1062" s="17">
        <v>99.8</v>
      </c>
      <c r="E1062" s="17">
        <v>13915</v>
      </c>
      <c r="F1062" s="17">
        <v>-54062</v>
      </c>
    </row>
    <row r="1063" spans="2:6" x14ac:dyDescent="0.25">
      <c r="B1063" s="14">
        <v>1018</v>
      </c>
      <c r="C1063" s="17">
        <v>42</v>
      </c>
      <c r="D1063" s="17">
        <v>99.78</v>
      </c>
      <c r="E1063" s="17">
        <v>21769</v>
      </c>
      <c r="F1063" s="17">
        <v>395622.17999999993</v>
      </c>
    </row>
    <row r="1064" spans="2:6" x14ac:dyDescent="0.25">
      <c r="B1064" s="14">
        <v>1019</v>
      </c>
      <c r="C1064" s="17">
        <v>42</v>
      </c>
      <c r="D1064" s="17">
        <v>81.99</v>
      </c>
      <c r="E1064" s="17">
        <v>16326</v>
      </c>
      <c r="F1064" s="17">
        <v>374613.26</v>
      </c>
    </row>
    <row r="1065" spans="2:6" x14ac:dyDescent="0.25">
      <c r="B1065" s="14">
        <v>1020</v>
      </c>
      <c r="C1065" s="17">
        <v>44</v>
      </c>
      <c r="D1065" s="17">
        <v>82.94</v>
      </c>
      <c r="E1065" s="17">
        <v>18917</v>
      </c>
      <c r="F1065" s="17">
        <v>513159.02</v>
      </c>
    </row>
    <row r="1066" spans="2:6" x14ac:dyDescent="0.25">
      <c r="B1066" s="14">
        <v>1021</v>
      </c>
      <c r="C1066" s="17">
        <v>43</v>
      </c>
      <c r="D1066" s="17">
        <v>90.22</v>
      </c>
      <c r="E1066" s="17">
        <v>18916</v>
      </c>
      <c r="F1066" s="17">
        <v>394294.48</v>
      </c>
    </row>
    <row r="1067" spans="2:6" x14ac:dyDescent="0.25">
      <c r="B1067" s="14">
        <v>1022</v>
      </c>
      <c r="C1067" s="17">
        <v>44</v>
      </c>
      <c r="D1067" s="17">
        <v>88.82</v>
      </c>
      <c r="E1067" s="17">
        <v>7365</v>
      </c>
      <c r="F1067" s="17">
        <v>-362584.29999999993</v>
      </c>
    </row>
    <row r="1068" spans="2:6" x14ac:dyDescent="0.25">
      <c r="B1068" s="14">
        <v>1023</v>
      </c>
      <c r="C1068" s="17">
        <v>42</v>
      </c>
      <c r="D1068" s="17">
        <v>79.42</v>
      </c>
      <c r="E1068" s="17">
        <v>18518</v>
      </c>
      <c r="F1068" s="17">
        <v>586626.43999999994</v>
      </c>
    </row>
    <row r="1069" spans="2:6" x14ac:dyDescent="0.25">
      <c r="B1069" s="14">
        <v>1024</v>
      </c>
      <c r="C1069" s="17">
        <v>41</v>
      </c>
      <c r="D1069" s="17">
        <v>85.12</v>
      </c>
      <c r="E1069" s="17">
        <v>18697</v>
      </c>
      <c r="F1069" s="17">
        <v>512637.35999999987</v>
      </c>
    </row>
    <row r="1070" spans="2:6" x14ac:dyDescent="0.25">
      <c r="B1070" s="14">
        <v>1025</v>
      </c>
      <c r="C1070" s="17">
        <v>42</v>
      </c>
      <c r="D1070" s="17">
        <v>102.19</v>
      </c>
      <c r="E1070" s="17">
        <v>13324</v>
      </c>
      <c r="F1070" s="17">
        <v>-119711.55999999994</v>
      </c>
    </row>
    <row r="1071" spans="2:6" x14ac:dyDescent="0.25">
      <c r="B1071" s="14">
        <v>1026</v>
      </c>
      <c r="C1071" s="17">
        <v>43</v>
      </c>
      <c r="D1071" s="17">
        <v>100.93</v>
      </c>
      <c r="E1071" s="17">
        <v>18382</v>
      </c>
      <c r="F1071" s="17">
        <v>162296.73999999987</v>
      </c>
    </row>
    <row r="1072" spans="2:6" x14ac:dyDescent="0.25">
      <c r="B1072" s="14">
        <v>1027</v>
      </c>
      <c r="C1072" s="17">
        <v>45</v>
      </c>
      <c r="D1072" s="17">
        <v>92.31</v>
      </c>
      <c r="E1072" s="17">
        <v>16855</v>
      </c>
      <c r="F1072" s="17">
        <v>189784.94999999995</v>
      </c>
    </row>
    <row r="1073" spans="2:6" x14ac:dyDescent="0.25">
      <c r="B1073" s="14">
        <v>1028</v>
      </c>
      <c r="C1073" s="17">
        <v>42</v>
      </c>
      <c r="D1073" s="17">
        <v>100.11</v>
      </c>
      <c r="E1073" s="17">
        <v>24263</v>
      </c>
      <c r="F1073" s="17">
        <v>530322.07000000007</v>
      </c>
    </row>
    <row r="1074" spans="2:6" x14ac:dyDescent="0.25">
      <c r="B1074" s="14">
        <v>1029</v>
      </c>
      <c r="C1074" s="17">
        <v>42</v>
      </c>
      <c r="D1074" s="17">
        <v>86.6</v>
      </c>
      <c r="E1074" s="17">
        <v>14712</v>
      </c>
      <c r="F1074" s="17">
        <v>185724.80000000005</v>
      </c>
    </row>
    <row r="1075" spans="2:6" x14ac:dyDescent="0.25">
      <c r="B1075" s="14">
        <v>1030</v>
      </c>
      <c r="C1075" s="17">
        <v>41</v>
      </c>
      <c r="D1075" s="17">
        <v>92.41</v>
      </c>
      <c r="E1075" s="17">
        <v>26971</v>
      </c>
      <c r="F1075" s="17">
        <v>919027.89000000013</v>
      </c>
    </row>
    <row r="1076" spans="2:6" x14ac:dyDescent="0.25">
      <c r="B1076" s="14">
        <v>1031</v>
      </c>
      <c r="C1076" s="17">
        <v>41</v>
      </c>
      <c r="D1076" s="17">
        <v>104.62</v>
      </c>
      <c r="E1076" s="17">
        <v>19762</v>
      </c>
      <c r="F1076" s="17">
        <v>204895.55999999982</v>
      </c>
    </row>
    <row r="1077" spans="2:6" x14ac:dyDescent="0.25">
      <c r="B1077" s="14">
        <v>1032</v>
      </c>
      <c r="C1077" s="17">
        <v>43</v>
      </c>
      <c r="D1077" s="17">
        <v>80.040000000000006</v>
      </c>
      <c r="E1077" s="17">
        <v>22599</v>
      </c>
      <c r="F1077" s="17">
        <v>866620.0399999998</v>
      </c>
    </row>
    <row r="1078" spans="2:6" x14ac:dyDescent="0.25">
      <c r="B1078" s="14">
        <v>1033</v>
      </c>
      <c r="C1078" s="17">
        <v>41</v>
      </c>
      <c r="D1078" s="17">
        <v>77.42</v>
      </c>
      <c r="E1078" s="17">
        <v>14404</v>
      </c>
      <c r="F1078" s="17">
        <v>310674.32000000007</v>
      </c>
    </row>
    <row r="1079" spans="2:6" x14ac:dyDescent="0.25">
      <c r="B1079" s="14">
        <v>1034</v>
      </c>
      <c r="C1079" s="17">
        <v>41</v>
      </c>
      <c r="D1079" s="17">
        <v>78.400000000000006</v>
      </c>
      <c r="E1079" s="17">
        <v>13128</v>
      </c>
      <c r="F1079" s="17">
        <v>194988.79999999993</v>
      </c>
    </row>
    <row r="1080" spans="2:6" x14ac:dyDescent="0.25">
      <c r="B1080" s="14">
        <v>1035</v>
      </c>
      <c r="C1080" s="17">
        <v>42</v>
      </c>
      <c r="D1080" s="17">
        <v>79.430000000000007</v>
      </c>
      <c r="E1080" s="17">
        <v>22623</v>
      </c>
      <c r="F1080" s="17">
        <v>904866.10999999987</v>
      </c>
    </row>
    <row r="1081" spans="2:6" x14ac:dyDescent="0.25">
      <c r="B1081" s="14">
        <v>1036</v>
      </c>
      <c r="C1081" s="17">
        <v>45</v>
      </c>
      <c r="D1081" s="17">
        <v>100.77</v>
      </c>
      <c r="E1081" s="17">
        <v>16557</v>
      </c>
      <c r="F1081" s="17">
        <v>31329.110000000102</v>
      </c>
    </row>
    <row r="1082" spans="2:6" x14ac:dyDescent="0.25">
      <c r="B1082" s="14">
        <v>1037</v>
      </c>
      <c r="C1082" s="17">
        <v>39</v>
      </c>
      <c r="D1082" s="17">
        <v>103.76</v>
      </c>
      <c r="E1082" s="17">
        <v>20577</v>
      </c>
      <c r="F1082" s="17">
        <v>307250.48</v>
      </c>
    </row>
    <row r="1083" spans="2:6" x14ac:dyDescent="0.25">
      <c r="B1083" s="14">
        <v>1038</v>
      </c>
      <c r="C1083" s="17">
        <v>42</v>
      </c>
      <c r="D1083" s="17">
        <v>95.82</v>
      </c>
      <c r="E1083" s="17">
        <v>21575</v>
      </c>
      <c r="F1083" s="17">
        <v>469958.50000000023</v>
      </c>
    </row>
    <row r="1084" spans="2:6" x14ac:dyDescent="0.25">
      <c r="B1084" s="14">
        <v>1039</v>
      </c>
      <c r="C1084" s="17">
        <v>40</v>
      </c>
      <c r="D1084" s="17">
        <v>91.23</v>
      </c>
      <c r="E1084" s="17">
        <v>24069</v>
      </c>
      <c r="F1084" s="17">
        <v>781156.12999999989</v>
      </c>
    </row>
    <row r="1085" spans="2:6" x14ac:dyDescent="0.25">
      <c r="B1085" s="14">
        <v>1040</v>
      </c>
      <c r="C1085" s="17">
        <v>43</v>
      </c>
      <c r="D1085" s="17">
        <v>89.76</v>
      </c>
      <c r="E1085" s="17">
        <v>13317</v>
      </c>
      <c r="F1085" s="17">
        <v>32118.079999999958</v>
      </c>
    </row>
    <row r="1086" spans="2:6" x14ac:dyDescent="0.25">
      <c r="B1086" s="14">
        <v>1041</v>
      </c>
      <c r="C1086" s="17">
        <v>40</v>
      </c>
      <c r="D1086" s="17">
        <v>83.97</v>
      </c>
      <c r="E1086" s="17">
        <v>21593</v>
      </c>
      <c r="F1086" s="17">
        <v>770122.79</v>
      </c>
    </row>
    <row r="1087" spans="2:6" x14ac:dyDescent="0.25">
      <c r="B1087" s="14">
        <v>1042</v>
      </c>
      <c r="C1087" s="17">
        <v>43</v>
      </c>
      <c r="D1087" s="17">
        <v>80.66</v>
      </c>
      <c r="E1087" s="17">
        <v>19739</v>
      </c>
      <c r="F1087" s="17">
        <v>637136.26</v>
      </c>
    </row>
    <row r="1088" spans="2:6" x14ac:dyDescent="0.25">
      <c r="B1088" s="14">
        <v>1043</v>
      </c>
      <c r="C1088" s="17">
        <v>45</v>
      </c>
      <c r="D1088" s="17">
        <v>87.37</v>
      </c>
      <c r="E1088" s="17">
        <v>17063</v>
      </c>
      <c r="F1088" s="17">
        <v>286907.68999999994</v>
      </c>
    </row>
    <row r="1089" spans="2:6" x14ac:dyDescent="0.25">
      <c r="B1089" s="14">
        <v>1044</v>
      </c>
      <c r="C1089" s="17">
        <v>42</v>
      </c>
      <c r="D1089" s="17">
        <v>91.89</v>
      </c>
      <c r="E1089" s="17">
        <v>15038</v>
      </c>
      <c r="F1089" s="17">
        <v>129124.17999999993</v>
      </c>
    </row>
    <row r="1090" spans="2:6" x14ac:dyDescent="0.25">
      <c r="B1090" s="14">
        <v>1045</v>
      </c>
      <c r="C1090" s="17">
        <v>43</v>
      </c>
      <c r="D1090" s="17">
        <v>78.38</v>
      </c>
      <c r="E1090" s="17">
        <v>15209</v>
      </c>
      <c r="F1090" s="17">
        <v>330522.58000000007</v>
      </c>
    </row>
    <row r="1091" spans="2:6" x14ac:dyDescent="0.25">
      <c r="B1091" s="14">
        <v>1046</v>
      </c>
      <c r="C1091" s="17">
        <v>41</v>
      </c>
      <c r="D1091" s="17">
        <v>75.069999999999993</v>
      </c>
      <c r="E1091" s="17">
        <v>15632</v>
      </c>
      <c r="F1091" s="17">
        <v>446361.76</v>
      </c>
    </row>
    <row r="1092" spans="2:6" x14ac:dyDescent="0.25">
      <c r="B1092" s="14">
        <v>1047</v>
      </c>
      <c r="C1092" s="17">
        <v>43</v>
      </c>
      <c r="D1092" s="17">
        <v>88.11</v>
      </c>
      <c r="E1092" s="17">
        <v>22774</v>
      </c>
      <c r="F1092" s="17">
        <v>696126.8600000001</v>
      </c>
    </row>
    <row r="1093" spans="2:6" x14ac:dyDescent="0.25">
      <c r="B1093" s="14">
        <v>1048</v>
      </c>
      <c r="C1093" s="17">
        <v>39</v>
      </c>
      <c r="D1093" s="17">
        <v>79.81</v>
      </c>
      <c r="E1093" s="17">
        <v>19006</v>
      </c>
      <c r="F1093" s="17">
        <v>674091.1399999999</v>
      </c>
    </row>
    <row r="1094" spans="2:6" x14ac:dyDescent="0.25">
      <c r="B1094" s="14">
        <v>1049</v>
      </c>
      <c r="C1094" s="17">
        <v>39</v>
      </c>
      <c r="D1094" s="17">
        <v>95.53</v>
      </c>
      <c r="E1094" s="17">
        <v>11238</v>
      </c>
      <c r="F1094" s="17">
        <v>-125486.14000000001</v>
      </c>
    </row>
    <row r="1095" spans="2:6" x14ac:dyDescent="0.25">
      <c r="B1095" s="14">
        <v>1050</v>
      </c>
      <c r="C1095" s="17">
        <v>43</v>
      </c>
      <c r="D1095" s="17">
        <v>75.489999999999995</v>
      </c>
      <c r="E1095" s="17">
        <v>19838</v>
      </c>
      <c r="F1095" s="17">
        <v>747157.38000000012</v>
      </c>
    </row>
    <row r="1096" spans="2:6" x14ac:dyDescent="0.25">
      <c r="B1096" s="14">
        <v>1051</v>
      </c>
      <c r="C1096" s="17">
        <v>40</v>
      </c>
      <c r="D1096" s="17">
        <v>95.63</v>
      </c>
      <c r="E1096" s="17">
        <v>16734</v>
      </c>
      <c r="F1096" s="17">
        <v>210433.58000000007</v>
      </c>
    </row>
    <row r="1097" spans="2:6" x14ac:dyDescent="0.25">
      <c r="B1097" s="14">
        <v>1052</v>
      </c>
      <c r="C1097" s="17">
        <v>44</v>
      </c>
      <c r="D1097" s="17">
        <v>98.73</v>
      </c>
      <c r="E1097" s="17">
        <v>7786</v>
      </c>
      <c r="F1097" s="17">
        <v>-411881.78</v>
      </c>
    </row>
    <row r="1098" spans="2:6" x14ac:dyDescent="0.25">
      <c r="B1098" s="14">
        <v>1053</v>
      </c>
      <c r="C1098" s="17">
        <v>43</v>
      </c>
      <c r="D1098" s="17">
        <v>84.5</v>
      </c>
      <c r="E1098" s="17">
        <v>16365</v>
      </c>
      <c r="F1098" s="17">
        <v>320097.5</v>
      </c>
    </row>
    <row r="1099" spans="2:6" x14ac:dyDescent="0.25">
      <c r="B1099" s="14">
        <v>1054</v>
      </c>
      <c r="C1099" s="17">
        <v>43</v>
      </c>
      <c r="D1099" s="17">
        <v>80.91</v>
      </c>
      <c r="E1099" s="17">
        <v>18542</v>
      </c>
      <c r="F1099" s="17">
        <v>542318.78</v>
      </c>
    </row>
    <row r="1100" spans="2:6" x14ac:dyDescent="0.25">
      <c r="B1100" s="14">
        <v>1055</v>
      </c>
      <c r="C1100" s="17">
        <v>41</v>
      </c>
      <c r="D1100" s="17">
        <v>100.48</v>
      </c>
      <c r="E1100" s="17">
        <v>23589</v>
      </c>
      <c r="F1100" s="17">
        <v>506839.2799999998</v>
      </c>
    </row>
    <row r="1101" spans="2:6" x14ac:dyDescent="0.25">
      <c r="B1101" s="14">
        <v>1056</v>
      </c>
      <c r="C1101" s="17">
        <v>42</v>
      </c>
      <c r="D1101" s="17">
        <v>89.82</v>
      </c>
      <c r="E1101" s="17">
        <v>20107</v>
      </c>
      <c r="F1101" s="17">
        <v>500788.26000000024</v>
      </c>
    </row>
    <row r="1102" spans="2:6" x14ac:dyDescent="0.25">
      <c r="B1102" s="14">
        <v>1057</v>
      </c>
      <c r="C1102" s="17">
        <v>44</v>
      </c>
      <c r="D1102" s="17">
        <v>93.84</v>
      </c>
      <c r="E1102" s="17">
        <v>12907</v>
      </c>
      <c r="F1102" s="17">
        <v>-60607.880000000005</v>
      </c>
    </row>
    <row r="1103" spans="2:6" x14ac:dyDescent="0.25">
      <c r="B1103" s="14">
        <v>1058</v>
      </c>
      <c r="C1103" s="17">
        <v>39</v>
      </c>
      <c r="D1103" s="17">
        <v>92.39</v>
      </c>
      <c r="E1103" s="17">
        <v>15369</v>
      </c>
      <c r="F1103" s="17">
        <v>189098.08999999997</v>
      </c>
    </row>
    <row r="1104" spans="2:6" x14ac:dyDescent="0.25">
      <c r="B1104" s="14">
        <v>1059</v>
      </c>
      <c r="C1104" s="17">
        <v>43</v>
      </c>
      <c r="D1104" s="17">
        <v>101.04</v>
      </c>
      <c r="E1104" s="17">
        <v>14851</v>
      </c>
      <c r="F1104" s="17">
        <v>-33789.040000000037</v>
      </c>
    </row>
    <row r="1105" spans="2:6" x14ac:dyDescent="0.25">
      <c r="B1105" s="14">
        <v>1060</v>
      </c>
      <c r="C1105" s="17">
        <v>42</v>
      </c>
      <c r="D1105" s="17">
        <v>95.4</v>
      </c>
      <c r="E1105" s="17">
        <v>21260</v>
      </c>
      <c r="F1105" s="17">
        <v>459615.99999999977</v>
      </c>
    </row>
    <row r="1106" spans="2:6" x14ac:dyDescent="0.25">
      <c r="B1106" s="14">
        <v>1061</v>
      </c>
      <c r="C1106" s="17">
        <v>42</v>
      </c>
      <c r="D1106" s="17">
        <v>77.19</v>
      </c>
      <c r="E1106" s="17">
        <v>18234</v>
      </c>
      <c r="F1106" s="17">
        <v>605255.54</v>
      </c>
    </row>
    <row r="1107" spans="2:6" x14ac:dyDescent="0.25">
      <c r="B1107" s="14">
        <v>1062</v>
      </c>
      <c r="C1107" s="17">
        <v>42</v>
      </c>
      <c r="D1107" s="17">
        <v>84.42</v>
      </c>
      <c r="E1107" s="17">
        <v>9391</v>
      </c>
      <c r="F1107" s="17">
        <v>-168401.21999999997</v>
      </c>
    </row>
    <row r="1108" spans="2:6" x14ac:dyDescent="0.25">
      <c r="B1108" s="14">
        <v>1063</v>
      </c>
      <c r="C1108" s="17">
        <v>45</v>
      </c>
      <c r="D1108" s="17">
        <v>103.2</v>
      </c>
      <c r="E1108" s="17">
        <v>22138</v>
      </c>
      <c r="F1108" s="17">
        <v>274610.39999999991</v>
      </c>
    </row>
    <row r="1109" spans="2:6" x14ac:dyDescent="0.25">
      <c r="B1109" s="14">
        <v>1064</v>
      </c>
      <c r="C1109" s="17">
        <v>42</v>
      </c>
      <c r="D1109" s="17">
        <v>80.25</v>
      </c>
      <c r="E1109" s="17">
        <v>24202</v>
      </c>
      <c r="F1109" s="17">
        <v>1007503.5</v>
      </c>
    </row>
    <row r="1110" spans="2:6" x14ac:dyDescent="0.25">
      <c r="B1110" s="14">
        <v>1065</v>
      </c>
      <c r="C1110" s="17">
        <v>42</v>
      </c>
      <c r="D1110" s="17">
        <v>88.12</v>
      </c>
      <c r="E1110" s="17">
        <v>14902</v>
      </c>
      <c r="F1110" s="17">
        <v>176449.75999999989</v>
      </c>
    </row>
    <row r="1111" spans="2:6" x14ac:dyDescent="0.25">
      <c r="B1111" s="14">
        <v>1066</v>
      </c>
      <c r="C1111" s="17">
        <v>43</v>
      </c>
      <c r="D1111" s="17">
        <v>75.47</v>
      </c>
      <c r="E1111" s="17">
        <v>11948</v>
      </c>
      <c r="F1111" s="17">
        <v>112172.44000000006</v>
      </c>
    </row>
    <row r="1112" spans="2:6" x14ac:dyDescent="0.25">
      <c r="B1112" s="14">
        <v>1067</v>
      </c>
      <c r="C1112" s="17">
        <v>41</v>
      </c>
      <c r="D1112" s="17">
        <v>85.02</v>
      </c>
      <c r="E1112" s="17">
        <v>18369</v>
      </c>
      <c r="F1112" s="17">
        <v>490569.62000000011</v>
      </c>
    </row>
    <row r="1113" spans="2:6" x14ac:dyDescent="0.25">
      <c r="B1113" s="14">
        <v>1068</v>
      </c>
      <c r="C1113" s="17">
        <v>44</v>
      </c>
      <c r="D1113" s="17">
        <v>86.95</v>
      </c>
      <c r="E1113" s="17">
        <v>4803</v>
      </c>
      <c r="F1113" s="17">
        <v>-523155.85000000003</v>
      </c>
    </row>
    <row r="1114" spans="2:6" x14ac:dyDescent="0.25">
      <c r="B1114" s="14">
        <v>1069</v>
      </c>
      <c r="C1114" s="17">
        <v>39</v>
      </c>
      <c r="D1114" s="17">
        <v>86.24</v>
      </c>
      <c r="E1114" s="17">
        <v>13493</v>
      </c>
      <c r="F1114" s="17">
        <v>145243.68000000005</v>
      </c>
    </row>
    <row r="1115" spans="2:6" x14ac:dyDescent="0.25">
      <c r="B1115" s="14">
        <v>1070</v>
      </c>
      <c r="C1115" s="17">
        <v>42</v>
      </c>
      <c r="D1115" s="17">
        <v>78.83</v>
      </c>
      <c r="E1115" s="17">
        <v>22040</v>
      </c>
      <c r="F1115" s="17">
        <v>872866.8</v>
      </c>
    </row>
    <row r="1116" spans="2:6" x14ac:dyDescent="0.25">
      <c r="B1116" s="14">
        <v>1071</v>
      </c>
      <c r="C1116" s="17">
        <v>40</v>
      </c>
      <c r="D1116" s="17">
        <v>77.510000000000005</v>
      </c>
      <c r="E1116" s="17">
        <v>17990</v>
      </c>
      <c r="F1116" s="17">
        <v>616005.09999999986</v>
      </c>
    </row>
    <row r="1117" spans="2:6" x14ac:dyDescent="0.25">
      <c r="B1117" s="14">
        <v>1072</v>
      </c>
      <c r="C1117" s="17">
        <v>39</v>
      </c>
      <c r="D1117" s="17">
        <v>94.61</v>
      </c>
      <c r="E1117" s="17">
        <v>10178</v>
      </c>
      <c r="F1117" s="17">
        <v>-184460.57999999996</v>
      </c>
    </row>
    <row r="1118" spans="2:6" x14ac:dyDescent="0.25">
      <c r="B1118" s="14">
        <v>1073</v>
      </c>
      <c r="C1118" s="17">
        <v>44</v>
      </c>
      <c r="D1118" s="17">
        <v>89.8</v>
      </c>
      <c r="E1118" s="17">
        <v>12788</v>
      </c>
      <c r="F1118" s="17">
        <v>-16222.399999999907</v>
      </c>
    </row>
    <row r="1119" spans="2:6" x14ac:dyDescent="0.25">
      <c r="B1119" s="14">
        <v>1074</v>
      </c>
      <c r="C1119" s="17">
        <v>39</v>
      </c>
      <c r="D1119" s="17">
        <v>103.55</v>
      </c>
      <c r="E1119" s="17">
        <v>16796</v>
      </c>
      <c r="F1119" s="17">
        <v>98134.20000000007</v>
      </c>
    </row>
    <row r="1120" spans="2:6" x14ac:dyDescent="0.25">
      <c r="B1120" s="14">
        <v>1075</v>
      </c>
      <c r="C1120" s="17">
        <v>45</v>
      </c>
      <c r="D1120" s="17">
        <v>90.64</v>
      </c>
      <c r="E1120" s="17">
        <v>13881</v>
      </c>
      <c r="F1120" s="17">
        <v>29500.160000000033</v>
      </c>
    </row>
    <row r="1121" spans="2:6" x14ac:dyDescent="0.25">
      <c r="B1121" s="14">
        <v>1076</v>
      </c>
      <c r="C1121" s="17">
        <v>39</v>
      </c>
      <c r="D1121" s="17">
        <v>96.62</v>
      </c>
      <c r="E1121" s="17">
        <v>19231</v>
      </c>
      <c r="F1121" s="17">
        <v>368860.78</v>
      </c>
    </row>
    <row r="1122" spans="2:6" x14ac:dyDescent="0.25">
      <c r="B1122" s="14">
        <v>1077</v>
      </c>
      <c r="C1122" s="17">
        <v>40</v>
      </c>
      <c r="D1122" s="17">
        <v>101.1</v>
      </c>
      <c r="E1122" s="17">
        <v>14364</v>
      </c>
      <c r="F1122" s="17">
        <v>-18324.399999999907</v>
      </c>
    </row>
    <row r="1123" spans="2:6" x14ac:dyDescent="0.25">
      <c r="B1123" s="14">
        <v>1078</v>
      </c>
      <c r="C1123" s="17">
        <v>42</v>
      </c>
      <c r="D1123" s="17">
        <v>90.67</v>
      </c>
      <c r="E1123" s="17">
        <v>20675</v>
      </c>
      <c r="F1123" s="17">
        <v>521372.75</v>
      </c>
    </row>
    <row r="1124" spans="2:6" x14ac:dyDescent="0.25">
      <c r="B1124" s="14">
        <v>1079</v>
      </c>
      <c r="C1124" s="17">
        <v>40</v>
      </c>
      <c r="D1124" s="17">
        <v>80.22</v>
      </c>
      <c r="E1124" s="17">
        <v>11776</v>
      </c>
      <c r="F1124" s="17">
        <v>77713.280000000028</v>
      </c>
    </row>
    <row r="1125" spans="2:6" x14ac:dyDescent="0.25">
      <c r="B1125" s="14">
        <v>1080</v>
      </c>
      <c r="C1125" s="17">
        <v>42</v>
      </c>
      <c r="D1125" s="17">
        <v>78.459999999999994</v>
      </c>
      <c r="E1125" s="17">
        <v>13916</v>
      </c>
      <c r="F1125" s="17">
        <v>242962.64000000013</v>
      </c>
    </row>
    <row r="1126" spans="2:6" x14ac:dyDescent="0.25">
      <c r="B1126" s="14">
        <v>1081</v>
      </c>
      <c r="C1126" s="17">
        <v>42</v>
      </c>
      <c r="D1126" s="17">
        <v>102.59</v>
      </c>
      <c r="E1126" s="17">
        <v>20264</v>
      </c>
      <c r="F1126" s="17">
        <v>252564.24</v>
      </c>
    </row>
    <row r="1127" spans="2:6" x14ac:dyDescent="0.25">
      <c r="B1127" s="14">
        <v>1082</v>
      </c>
      <c r="C1127" s="17">
        <v>41</v>
      </c>
      <c r="D1127" s="17">
        <v>75.290000000000006</v>
      </c>
      <c r="E1127" s="17">
        <v>21119</v>
      </c>
      <c r="F1127" s="17">
        <v>896752.48999999976</v>
      </c>
    </row>
    <row r="1128" spans="2:6" x14ac:dyDescent="0.25">
      <c r="B1128" s="14">
        <v>1083</v>
      </c>
      <c r="C1128" s="17">
        <v>43</v>
      </c>
      <c r="D1128" s="17">
        <v>102.38</v>
      </c>
      <c r="E1128" s="17">
        <v>20019</v>
      </c>
      <c r="F1128" s="17">
        <v>223418.78000000003</v>
      </c>
    </row>
    <row r="1129" spans="2:6" x14ac:dyDescent="0.25">
      <c r="B1129" s="14">
        <v>1084</v>
      </c>
      <c r="C1129" s="17">
        <v>43</v>
      </c>
      <c r="D1129" s="17">
        <v>99.99</v>
      </c>
      <c r="E1129" s="17">
        <v>14699</v>
      </c>
      <c r="F1129" s="17">
        <v>-26709.009999999893</v>
      </c>
    </row>
    <row r="1130" spans="2:6" x14ac:dyDescent="0.25">
      <c r="B1130" s="14">
        <v>1085</v>
      </c>
      <c r="C1130" s="17">
        <v>43</v>
      </c>
      <c r="D1130" s="17">
        <v>97.49</v>
      </c>
      <c r="E1130" s="17">
        <v>14868</v>
      </c>
      <c r="F1130" s="17">
        <v>19926.680000000051</v>
      </c>
    </row>
    <row r="1131" spans="2:6" x14ac:dyDescent="0.25">
      <c r="B1131" s="14">
        <v>1086</v>
      </c>
      <c r="C1131" s="17">
        <v>41</v>
      </c>
      <c r="D1131" s="17">
        <v>95.43</v>
      </c>
      <c r="E1131" s="17">
        <v>13484</v>
      </c>
      <c r="F1131" s="17">
        <v>-6306.1200000001118</v>
      </c>
    </row>
    <row r="1132" spans="2:6" x14ac:dyDescent="0.25">
      <c r="B1132" s="14">
        <v>1087</v>
      </c>
      <c r="C1132" s="17">
        <v>39</v>
      </c>
      <c r="D1132" s="17">
        <v>99.58</v>
      </c>
      <c r="E1132" s="17">
        <v>8129</v>
      </c>
      <c r="F1132" s="17">
        <v>-358845.82</v>
      </c>
    </row>
    <row r="1133" spans="2:6" x14ac:dyDescent="0.25">
      <c r="B1133" s="14">
        <v>1088</v>
      </c>
      <c r="C1133" s="17">
        <v>42</v>
      </c>
      <c r="D1133" s="17">
        <v>86.19</v>
      </c>
      <c r="E1133" s="17">
        <v>12886</v>
      </c>
      <c r="F1133" s="17">
        <v>62457.660000000033</v>
      </c>
    </row>
    <row r="1134" spans="2:6" x14ac:dyDescent="0.25">
      <c r="B1134" s="14">
        <v>1089</v>
      </c>
      <c r="C1134" s="17">
        <v>40</v>
      </c>
      <c r="D1134" s="17">
        <v>91.39</v>
      </c>
      <c r="E1134" s="17">
        <v>13150</v>
      </c>
      <c r="F1134" s="17">
        <v>39071.5</v>
      </c>
    </row>
    <row r="1135" spans="2:6" x14ac:dyDescent="0.25">
      <c r="B1135" s="14">
        <v>1090</v>
      </c>
      <c r="C1135" s="17">
        <v>40</v>
      </c>
      <c r="D1135" s="17">
        <v>93.54</v>
      </c>
      <c r="E1135" s="17">
        <v>12954</v>
      </c>
      <c r="F1135" s="17">
        <v>-2031.1600000000326</v>
      </c>
    </row>
    <row r="1136" spans="2:6" x14ac:dyDescent="0.25">
      <c r="B1136" s="14">
        <v>1091</v>
      </c>
      <c r="C1136" s="17">
        <v>42</v>
      </c>
      <c r="D1136" s="17">
        <v>100.89</v>
      </c>
      <c r="E1136" s="17">
        <v>10932</v>
      </c>
      <c r="F1136" s="17">
        <v>-236605.47999999998</v>
      </c>
    </row>
    <row r="1137" spans="2:6" x14ac:dyDescent="0.25">
      <c r="B1137" s="14">
        <v>1092</v>
      </c>
      <c r="C1137" s="17">
        <v>42</v>
      </c>
      <c r="D1137" s="17">
        <v>89.52</v>
      </c>
      <c r="E1137" s="17">
        <v>17278</v>
      </c>
      <c r="F1137" s="17">
        <v>315919.44000000018</v>
      </c>
    </row>
    <row r="1138" spans="2:6" x14ac:dyDescent="0.25">
      <c r="B1138" s="14">
        <v>1093</v>
      </c>
      <c r="C1138" s="17">
        <v>42</v>
      </c>
      <c r="D1138" s="17">
        <v>79.489999999999995</v>
      </c>
      <c r="E1138" s="17">
        <v>19024</v>
      </c>
      <c r="F1138" s="17">
        <v>624550.24</v>
      </c>
    </row>
    <row r="1139" spans="2:6" x14ac:dyDescent="0.25">
      <c r="B1139" s="14">
        <v>1094</v>
      </c>
      <c r="C1139" s="17">
        <v>43</v>
      </c>
      <c r="D1139" s="17">
        <v>81.53</v>
      </c>
      <c r="E1139" s="17">
        <v>20339</v>
      </c>
      <c r="F1139" s="17">
        <v>664645.33000000007</v>
      </c>
    </row>
    <row r="1140" spans="2:6" x14ac:dyDescent="0.25">
      <c r="B1140" s="14">
        <v>1095</v>
      </c>
      <c r="C1140" s="17">
        <v>43</v>
      </c>
      <c r="D1140" s="17">
        <v>77.180000000000007</v>
      </c>
      <c r="E1140" s="17">
        <v>14293</v>
      </c>
      <c r="F1140" s="17">
        <v>276574.26</v>
      </c>
    </row>
    <row r="1141" spans="2:6" x14ac:dyDescent="0.25">
      <c r="B1141" s="14">
        <v>1096</v>
      </c>
      <c r="C1141" s="17">
        <v>41</v>
      </c>
      <c r="D1141" s="17">
        <v>96.22</v>
      </c>
      <c r="E1141" s="17">
        <v>17790</v>
      </c>
      <c r="F1141" s="17">
        <v>249066.19999999995</v>
      </c>
    </row>
    <row r="1142" spans="2:6" x14ac:dyDescent="0.25">
      <c r="B1142" s="14">
        <v>1097</v>
      </c>
      <c r="C1142" s="17">
        <v>39</v>
      </c>
      <c r="D1142" s="17">
        <v>81.55</v>
      </c>
      <c r="E1142" s="17">
        <v>13960</v>
      </c>
      <c r="F1142" s="17">
        <v>245162</v>
      </c>
    </row>
    <row r="1143" spans="2:6" x14ac:dyDescent="0.25">
      <c r="B1143" s="14">
        <v>1098</v>
      </c>
      <c r="C1143" s="17">
        <v>41</v>
      </c>
      <c r="D1143" s="17">
        <v>99.63</v>
      </c>
      <c r="E1143" s="17">
        <v>23108</v>
      </c>
      <c r="F1143" s="17">
        <v>498813.9600000002</v>
      </c>
    </row>
    <row r="1144" spans="2:6" x14ac:dyDescent="0.25">
      <c r="B1144" s="14">
        <v>1099</v>
      </c>
      <c r="C1144" s="17">
        <v>44</v>
      </c>
      <c r="D1144" s="17">
        <v>100.09</v>
      </c>
      <c r="E1144" s="17">
        <v>15782</v>
      </c>
      <c r="F1144" s="17">
        <v>16589.619999999995</v>
      </c>
    </row>
    <row r="1145" spans="2:6" x14ac:dyDescent="0.25">
      <c r="B1145" s="14">
        <v>1100</v>
      </c>
      <c r="C1145" s="17">
        <v>42</v>
      </c>
      <c r="D1145" s="17">
        <v>91.38</v>
      </c>
      <c r="E1145" s="17">
        <v>21922</v>
      </c>
      <c r="F1145" s="17">
        <v>588521.64000000013</v>
      </c>
    </row>
    <row r="1146" spans="2:6" x14ac:dyDescent="0.25">
      <c r="B1146" s="14">
        <v>1101</v>
      </c>
      <c r="C1146" s="17">
        <v>43</v>
      </c>
      <c r="D1146" s="17">
        <v>91.72</v>
      </c>
      <c r="E1146" s="17">
        <v>14486</v>
      </c>
      <c r="F1146" s="17">
        <v>81160.080000000075</v>
      </c>
    </row>
    <row r="1147" spans="2:6" x14ac:dyDescent="0.25">
      <c r="B1147" s="14">
        <v>1102</v>
      </c>
      <c r="C1147" s="17">
        <v>40</v>
      </c>
      <c r="D1147" s="17">
        <v>78.58</v>
      </c>
      <c r="E1147" s="17">
        <v>22915</v>
      </c>
      <c r="F1147" s="17">
        <v>992824.3</v>
      </c>
    </row>
    <row r="1148" spans="2:6" x14ac:dyDescent="0.25">
      <c r="B1148" s="14">
        <v>1103</v>
      </c>
      <c r="C1148" s="17">
        <v>40</v>
      </c>
      <c r="D1148" s="17">
        <v>93.68</v>
      </c>
      <c r="E1148" s="17">
        <v>7752</v>
      </c>
      <c r="F1148" s="17">
        <v>-343639.36000000004</v>
      </c>
    </row>
    <row r="1149" spans="2:6" x14ac:dyDescent="0.25">
      <c r="B1149" s="14">
        <v>1104</v>
      </c>
      <c r="C1149" s="17">
        <v>42</v>
      </c>
      <c r="D1149" s="17">
        <v>100.47</v>
      </c>
      <c r="E1149" s="17">
        <v>23333</v>
      </c>
      <c r="F1149" s="17">
        <v>469014.49</v>
      </c>
    </row>
    <row r="1150" spans="2:6" x14ac:dyDescent="0.25">
      <c r="B1150" s="14">
        <v>1105</v>
      </c>
      <c r="C1150" s="17">
        <v>40</v>
      </c>
      <c r="D1150" s="17">
        <v>75.239999999999995</v>
      </c>
      <c r="E1150" s="17">
        <v>14699</v>
      </c>
      <c r="F1150" s="17">
        <v>381188.24</v>
      </c>
    </row>
    <row r="1151" spans="2:6" x14ac:dyDescent="0.25">
      <c r="B1151" s="14">
        <v>1106</v>
      </c>
      <c r="C1151" s="17">
        <v>43</v>
      </c>
      <c r="D1151" s="17">
        <v>77.569999999999993</v>
      </c>
      <c r="E1151" s="17">
        <v>16633</v>
      </c>
      <c r="F1151" s="17">
        <v>454526.19000000018</v>
      </c>
    </row>
    <row r="1152" spans="2:6" x14ac:dyDescent="0.25">
      <c r="B1152" s="14">
        <v>1107</v>
      </c>
      <c r="C1152" s="17">
        <v>39</v>
      </c>
      <c r="D1152" s="17">
        <v>79.06</v>
      </c>
      <c r="E1152" s="17">
        <v>23334</v>
      </c>
      <c r="F1152" s="17">
        <v>1038653.96</v>
      </c>
    </row>
    <row r="1153" spans="2:6" x14ac:dyDescent="0.25">
      <c r="B1153" s="14">
        <v>1108</v>
      </c>
      <c r="C1153" s="17">
        <v>45</v>
      </c>
      <c r="D1153" s="17">
        <v>96.71</v>
      </c>
      <c r="E1153" s="17">
        <v>16518</v>
      </c>
      <c r="F1153" s="17">
        <v>96316.220000000088</v>
      </c>
    </row>
    <row r="1154" spans="2:6" x14ac:dyDescent="0.25">
      <c r="B1154" s="14">
        <v>1109</v>
      </c>
      <c r="C1154" s="17">
        <v>41</v>
      </c>
      <c r="D1154" s="17">
        <v>99.98</v>
      </c>
      <c r="E1154" s="17">
        <v>16545</v>
      </c>
      <c r="F1154" s="17">
        <v>109940.89999999991</v>
      </c>
    </row>
    <row r="1155" spans="2:6" x14ac:dyDescent="0.25">
      <c r="B1155" s="14">
        <v>1110</v>
      </c>
      <c r="C1155" s="17">
        <v>41</v>
      </c>
      <c r="D1155" s="17">
        <v>81.31</v>
      </c>
      <c r="E1155" s="17">
        <v>2774</v>
      </c>
      <c r="F1155" s="17">
        <v>-637261.93999999994</v>
      </c>
    </row>
    <row r="1156" spans="2:6" x14ac:dyDescent="0.25">
      <c r="B1156" s="14">
        <v>1111</v>
      </c>
      <c r="C1156" s="17">
        <v>39</v>
      </c>
      <c r="D1156" s="17">
        <v>99.79</v>
      </c>
      <c r="E1156" s="17">
        <v>15052</v>
      </c>
      <c r="F1156" s="17">
        <v>56280.919999999925</v>
      </c>
    </row>
    <row r="1157" spans="2:6" x14ac:dyDescent="0.25">
      <c r="B1157" s="14">
        <v>1112</v>
      </c>
      <c r="C1157" s="17">
        <v>40</v>
      </c>
      <c r="D1157" s="17">
        <v>95.92</v>
      </c>
      <c r="E1157" s="17">
        <v>12661</v>
      </c>
      <c r="F1157" s="17">
        <v>-51344.119999999995</v>
      </c>
    </row>
    <row r="1158" spans="2:6" x14ac:dyDescent="0.25">
      <c r="B1158" s="14">
        <v>1113</v>
      </c>
      <c r="C1158" s="17">
        <v>42</v>
      </c>
      <c r="D1158" s="17">
        <v>93.79</v>
      </c>
      <c r="E1158" s="17">
        <v>22697</v>
      </c>
      <c r="F1158" s="17">
        <v>584677.36999999988</v>
      </c>
    </row>
    <row r="1159" spans="2:6" x14ac:dyDescent="0.25">
      <c r="B1159" s="14">
        <v>1114</v>
      </c>
      <c r="C1159" s="17">
        <v>39</v>
      </c>
      <c r="D1159" s="17">
        <v>90.23</v>
      </c>
      <c r="E1159" s="17">
        <v>19760</v>
      </c>
      <c r="F1159" s="17">
        <v>528655.19999999995</v>
      </c>
    </row>
    <row r="1160" spans="2:6" x14ac:dyDescent="0.25">
      <c r="B1160" s="14">
        <v>1115</v>
      </c>
      <c r="C1160" s="17">
        <v>41</v>
      </c>
      <c r="D1160" s="17">
        <v>91.96</v>
      </c>
      <c r="E1160" s="17">
        <v>16838</v>
      </c>
      <c r="F1160" s="17">
        <v>261981.52000000002</v>
      </c>
    </row>
    <row r="1161" spans="2:6" x14ac:dyDescent="0.25">
      <c r="B1161" s="14">
        <v>1116</v>
      </c>
      <c r="C1161" s="17">
        <v>42</v>
      </c>
      <c r="D1161" s="17">
        <v>84.4</v>
      </c>
      <c r="E1161" s="17">
        <v>6100</v>
      </c>
      <c r="F1161" s="17">
        <v>-407140.00000000006</v>
      </c>
    </row>
    <row r="1162" spans="2:6" x14ac:dyDescent="0.25">
      <c r="B1162" s="14">
        <v>1117</v>
      </c>
      <c r="C1162" s="17">
        <v>40</v>
      </c>
      <c r="D1162" s="17">
        <v>87.82</v>
      </c>
      <c r="E1162" s="17">
        <v>15759</v>
      </c>
      <c r="F1162" s="17">
        <v>271725.62000000011</v>
      </c>
    </row>
    <row r="1163" spans="2:6" x14ac:dyDescent="0.25">
      <c r="B1163" s="14">
        <v>1118</v>
      </c>
      <c r="C1163" s="17">
        <v>42</v>
      </c>
      <c r="D1163" s="17">
        <v>92.65</v>
      </c>
      <c r="E1163" s="17">
        <v>14476</v>
      </c>
      <c r="F1163" s="17">
        <v>81530.59999999986</v>
      </c>
    </row>
    <row r="1164" spans="2:6" x14ac:dyDescent="0.25">
      <c r="B1164" s="14">
        <v>1119</v>
      </c>
      <c r="C1164" s="17">
        <v>41</v>
      </c>
      <c r="D1164" s="17">
        <v>76.16</v>
      </c>
      <c r="E1164" s="17">
        <v>23660</v>
      </c>
      <c r="F1164" s="17">
        <v>1086334.4000000001</v>
      </c>
    </row>
    <row r="1165" spans="2:6" x14ac:dyDescent="0.25">
      <c r="B1165" s="14">
        <v>1120</v>
      </c>
      <c r="C1165" s="17">
        <v>41</v>
      </c>
      <c r="D1165" s="17">
        <v>90.83</v>
      </c>
      <c r="E1165" s="17">
        <v>17409</v>
      </c>
      <c r="F1165" s="17">
        <v>319362.53000000003</v>
      </c>
    </row>
    <row r="1166" spans="2:6" x14ac:dyDescent="0.25">
      <c r="B1166" s="14">
        <v>1121</v>
      </c>
      <c r="C1166" s="17">
        <v>43</v>
      </c>
      <c r="D1166" s="17">
        <v>93.4</v>
      </c>
      <c r="E1166" s="17">
        <v>13660</v>
      </c>
      <c r="F1166" s="17">
        <v>5115.9999999998836</v>
      </c>
    </row>
    <row r="1167" spans="2:6" x14ac:dyDescent="0.25">
      <c r="B1167" s="14">
        <v>1122</v>
      </c>
      <c r="C1167" s="17">
        <v>41</v>
      </c>
      <c r="D1167" s="17">
        <v>81.3</v>
      </c>
      <c r="E1167" s="17">
        <v>28985</v>
      </c>
      <c r="F1167" s="17">
        <v>1373149.5</v>
      </c>
    </row>
    <row r="1168" spans="2:6" x14ac:dyDescent="0.25">
      <c r="B1168" s="14">
        <v>1123</v>
      </c>
      <c r="C1168" s="17">
        <v>43</v>
      </c>
      <c r="D1168" s="17">
        <v>99.71</v>
      </c>
      <c r="E1168" s="17">
        <v>14299</v>
      </c>
      <c r="F1168" s="17">
        <v>-45109.289999999921</v>
      </c>
    </row>
    <row r="1169" spans="2:6" x14ac:dyDescent="0.25">
      <c r="B1169" s="14">
        <v>1124</v>
      </c>
      <c r="C1169" s="17">
        <v>42</v>
      </c>
      <c r="D1169" s="17">
        <v>90.56</v>
      </c>
      <c r="E1169" s="17">
        <v>22462</v>
      </c>
      <c r="F1169" s="17">
        <v>642375.28</v>
      </c>
    </row>
    <row r="1170" spans="2:6" x14ac:dyDescent="0.25">
      <c r="B1170" s="14">
        <v>1125</v>
      </c>
      <c r="C1170" s="17">
        <v>42</v>
      </c>
      <c r="D1170" s="17">
        <v>85.31</v>
      </c>
      <c r="E1170" s="17">
        <v>9366</v>
      </c>
      <c r="F1170" s="17">
        <v>-178551.46000000008</v>
      </c>
    </row>
    <row r="1171" spans="2:6" x14ac:dyDescent="0.25">
      <c r="B1171" s="14">
        <v>1126</v>
      </c>
      <c r="C1171" s="17">
        <v>40</v>
      </c>
      <c r="D1171" s="17">
        <v>92.04</v>
      </c>
      <c r="E1171" s="17">
        <v>22598</v>
      </c>
      <c r="F1171" s="17">
        <v>663162.07999999984</v>
      </c>
    </row>
    <row r="1172" spans="2:6" x14ac:dyDescent="0.25">
      <c r="B1172" s="14">
        <v>1127</v>
      </c>
      <c r="C1172" s="17">
        <v>42</v>
      </c>
      <c r="D1172" s="17">
        <v>80.58</v>
      </c>
      <c r="E1172" s="17">
        <v>18801</v>
      </c>
      <c r="F1172" s="17">
        <v>586772.41999999993</v>
      </c>
    </row>
    <row r="1173" spans="2:6" x14ac:dyDescent="0.25">
      <c r="B1173" s="14">
        <v>1128</v>
      </c>
      <c r="C1173" s="17">
        <v>42</v>
      </c>
      <c r="D1173" s="17">
        <v>89.69</v>
      </c>
      <c r="E1173" s="17">
        <v>14042</v>
      </c>
      <c r="F1173" s="17">
        <v>95167.020000000019</v>
      </c>
    </row>
    <row r="1174" spans="2:6" x14ac:dyDescent="0.25">
      <c r="B1174" s="14">
        <v>1129</v>
      </c>
      <c r="C1174" s="17">
        <v>43</v>
      </c>
      <c r="D1174" s="17">
        <v>75.06</v>
      </c>
      <c r="E1174" s="17">
        <v>11703</v>
      </c>
      <c r="F1174" s="17">
        <v>97240.819999999949</v>
      </c>
    </row>
    <row r="1175" spans="2:6" x14ac:dyDescent="0.25">
      <c r="B1175" s="14">
        <v>1130</v>
      </c>
      <c r="C1175" s="17">
        <v>40</v>
      </c>
      <c r="D1175" s="17">
        <v>97.89</v>
      </c>
      <c r="E1175" s="17">
        <v>18193</v>
      </c>
      <c r="F1175" s="17">
        <v>261774.22999999998</v>
      </c>
    </row>
    <row r="1176" spans="2:6" x14ac:dyDescent="0.25">
      <c r="B1176" s="14">
        <v>1131</v>
      </c>
      <c r="C1176" s="17">
        <v>42</v>
      </c>
      <c r="D1176" s="17">
        <v>76.099999999999994</v>
      </c>
      <c r="E1176" s="17">
        <v>23893</v>
      </c>
      <c r="F1176" s="17">
        <v>1082943.7000000002</v>
      </c>
    </row>
    <row r="1177" spans="2:6" x14ac:dyDescent="0.25">
      <c r="B1177" s="14">
        <v>1132</v>
      </c>
      <c r="C1177" s="17">
        <v>40</v>
      </c>
      <c r="D1177" s="17">
        <v>86.41</v>
      </c>
      <c r="E1177" s="17">
        <v>15239</v>
      </c>
      <c r="F1177" s="17">
        <v>256199.01</v>
      </c>
    </row>
    <row r="1178" spans="2:6" x14ac:dyDescent="0.25">
      <c r="B1178" s="14">
        <v>1133</v>
      </c>
      <c r="C1178" s="17">
        <v>42</v>
      </c>
      <c r="D1178" s="17">
        <v>85.76</v>
      </c>
      <c r="E1178" s="17">
        <v>11207</v>
      </c>
      <c r="F1178" s="17">
        <v>-51613.320000000065</v>
      </c>
    </row>
    <row r="1179" spans="2:6" x14ac:dyDescent="0.25">
      <c r="B1179" s="14">
        <v>1134</v>
      </c>
      <c r="C1179" s="17">
        <v>42</v>
      </c>
      <c r="D1179" s="17">
        <v>79.069999999999993</v>
      </c>
      <c r="E1179" s="17">
        <v>13123</v>
      </c>
      <c r="F1179" s="17">
        <v>172675.39000000013</v>
      </c>
    </row>
    <row r="1180" spans="2:6" x14ac:dyDescent="0.25">
      <c r="B1180" s="14">
        <v>1135</v>
      </c>
      <c r="C1180" s="17">
        <v>42</v>
      </c>
      <c r="D1180" s="17">
        <v>97.95</v>
      </c>
      <c r="E1180" s="17">
        <v>18184</v>
      </c>
      <c r="F1180" s="17">
        <v>223765.19999999995</v>
      </c>
    </row>
    <row r="1181" spans="2:6" x14ac:dyDescent="0.25">
      <c r="B1181" s="14">
        <v>1136</v>
      </c>
      <c r="C1181" s="17">
        <v>43</v>
      </c>
      <c r="D1181" s="17">
        <v>88.12</v>
      </c>
      <c r="E1181" s="17">
        <v>15843</v>
      </c>
      <c r="F1181" s="17">
        <v>225422.83999999985</v>
      </c>
    </row>
    <row r="1182" spans="2:6" x14ac:dyDescent="0.25">
      <c r="B1182" s="14">
        <v>1137</v>
      </c>
      <c r="C1182" s="17">
        <v>41</v>
      </c>
      <c r="D1182" s="17">
        <v>103.26</v>
      </c>
      <c r="E1182" s="17">
        <v>22609</v>
      </c>
      <c r="F1182" s="17">
        <v>387616.65999999992</v>
      </c>
    </row>
    <row r="1183" spans="2:6" x14ac:dyDescent="0.25">
      <c r="B1183" s="14">
        <v>1138</v>
      </c>
      <c r="C1183" s="17">
        <v>42</v>
      </c>
      <c r="D1183" s="17">
        <v>82.16</v>
      </c>
      <c r="E1183" s="17">
        <v>20479</v>
      </c>
      <c r="F1183" s="17">
        <v>682648.3600000001</v>
      </c>
    </row>
    <row r="1184" spans="2:6" x14ac:dyDescent="0.25">
      <c r="B1184" s="14">
        <v>1139</v>
      </c>
      <c r="C1184" s="17">
        <v>41</v>
      </c>
      <c r="D1184" s="17">
        <v>80.94</v>
      </c>
      <c r="E1184" s="17">
        <v>18532</v>
      </c>
      <c r="F1184" s="17">
        <v>578075.92000000016</v>
      </c>
    </row>
    <row r="1185" spans="2:6" x14ac:dyDescent="0.25">
      <c r="B1185" s="14">
        <v>1140</v>
      </c>
      <c r="C1185" s="17">
        <v>41</v>
      </c>
      <c r="D1185" s="17">
        <v>79.53</v>
      </c>
      <c r="E1185" s="17">
        <v>28132</v>
      </c>
      <c r="F1185" s="17">
        <v>1357518.04</v>
      </c>
    </row>
    <row r="1186" spans="2:6" x14ac:dyDescent="0.25">
      <c r="B1186" s="14">
        <v>1141</v>
      </c>
      <c r="C1186" s="17">
        <v>41</v>
      </c>
      <c r="D1186" s="17">
        <v>79.849999999999994</v>
      </c>
      <c r="E1186" s="17">
        <v>18223</v>
      </c>
      <c r="F1186" s="17">
        <v>574127.45000000019</v>
      </c>
    </row>
    <row r="1187" spans="2:6" x14ac:dyDescent="0.25">
      <c r="B1187" s="14">
        <v>1142</v>
      </c>
      <c r="C1187" s="17">
        <v>42</v>
      </c>
      <c r="D1187" s="17">
        <v>87.2</v>
      </c>
      <c r="E1187" s="17">
        <v>18032</v>
      </c>
      <c r="F1187" s="17">
        <v>408633.59999999986</v>
      </c>
    </row>
    <row r="1188" spans="2:6" x14ac:dyDescent="0.25">
      <c r="B1188" s="14">
        <v>1143</v>
      </c>
      <c r="C1188" s="17">
        <v>42</v>
      </c>
      <c r="D1188" s="17">
        <v>81.290000000000006</v>
      </c>
      <c r="E1188" s="17">
        <v>17582</v>
      </c>
      <c r="F1188" s="17">
        <v>481133.22</v>
      </c>
    </row>
    <row r="1189" spans="2:6" x14ac:dyDescent="0.25">
      <c r="B1189" s="14">
        <v>1144</v>
      </c>
      <c r="C1189" s="17">
        <v>42</v>
      </c>
      <c r="D1189" s="17">
        <v>77.34</v>
      </c>
      <c r="E1189" s="17">
        <v>17402</v>
      </c>
      <c r="F1189" s="17">
        <v>536243.31999999983</v>
      </c>
    </row>
    <row r="1190" spans="2:6" x14ac:dyDescent="0.25">
      <c r="B1190" s="14">
        <v>1145</v>
      </c>
      <c r="C1190" s="17">
        <v>42</v>
      </c>
      <c r="D1190" s="17">
        <v>97.25</v>
      </c>
      <c r="E1190" s="17">
        <v>16700</v>
      </c>
      <c r="F1190" s="17">
        <v>147825</v>
      </c>
    </row>
    <row r="1191" spans="2:6" x14ac:dyDescent="0.25">
      <c r="B1191" s="14">
        <v>1146</v>
      </c>
      <c r="C1191" s="17">
        <v>42</v>
      </c>
      <c r="D1191" s="17">
        <v>99.89</v>
      </c>
      <c r="E1191" s="17">
        <v>16681</v>
      </c>
      <c r="F1191" s="17">
        <v>102651.91000000003</v>
      </c>
    </row>
    <row r="1192" spans="2:6" x14ac:dyDescent="0.25">
      <c r="B1192" s="14">
        <v>1147</v>
      </c>
      <c r="C1192" s="17">
        <v>39</v>
      </c>
      <c r="D1192" s="17">
        <v>82.28</v>
      </c>
      <c r="E1192" s="17">
        <v>20070</v>
      </c>
      <c r="F1192" s="17">
        <v>709840.39999999991</v>
      </c>
    </row>
    <row r="1193" spans="2:6" x14ac:dyDescent="0.25">
      <c r="B1193" s="14">
        <v>1148</v>
      </c>
      <c r="C1193" s="17">
        <v>41</v>
      </c>
      <c r="D1193" s="17">
        <v>102.87</v>
      </c>
      <c r="E1193" s="17">
        <v>19021</v>
      </c>
      <c r="F1193" s="17">
        <v>198627.72999999998</v>
      </c>
    </row>
    <row r="1194" spans="2:6" x14ac:dyDescent="0.25">
      <c r="B1194" s="14">
        <v>1149</v>
      </c>
      <c r="C1194" s="17">
        <v>41</v>
      </c>
      <c r="D1194" s="17">
        <v>90.4</v>
      </c>
      <c r="E1194" s="17">
        <v>3831</v>
      </c>
      <c r="F1194" s="17">
        <v>-591024.4</v>
      </c>
    </row>
    <row r="1195" spans="2:6" x14ac:dyDescent="0.25">
      <c r="B1195" s="14">
        <v>1150</v>
      </c>
      <c r="C1195" s="17">
        <v>40</v>
      </c>
      <c r="D1195" s="17">
        <v>103.11</v>
      </c>
      <c r="E1195" s="17">
        <v>20301</v>
      </c>
      <c r="F1195" s="17">
        <v>284622.8899999999</v>
      </c>
    </row>
    <row r="1196" spans="2:6" x14ac:dyDescent="0.25">
      <c r="B1196" s="14">
        <v>1151</v>
      </c>
      <c r="C1196" s="17">
        <v>40</v>
      </c>
      <c r="D1196" s="17">
        <v>78.03</v>
      </c>
      <c r="E1196" s="17">
        <v>12364</v>
      </c>
      <c r="F1196" s="17">
        <v>151113.07999999996</v>
      </c>
    </row>
    <row r="1197" spans="2:6" x14ac:dyDescent="0.25">
      <c r="B1197" s="14">
        <v>1152</v>
      </c>
      <c r="C1197" s="17">
        <v>42</v>
      </c>
      <c r="D1197" s="17">
        <v>84.15</v>
      </c>
      <c r="E1197" s="17">
        <v>21842</v>
      </c>
      <c r="F1197" s="17">
        <v>741189.7</v>
      </c>
    </row>
    <row r="1198" spans="2:6" x14ac:dyDescent="0.25">
      <c r="B1198" s="14">
        <v>1153</v>
      </c>
      <c r="C1198" s="17">
        <v>40</v>
      </c>
      <c r="D1198" s="17">
        <v>77.78</v>
      </c>
      <c r="E1198" s="17">
        <v>22716</v>
      </c>
      <c r="F1198" s="17">
        <v>994993.52</v>
      </c>
    </row>
    <row r="1199" spans="2:6" x14ac:dyDescent="0.25">
      <c r="B1199" s="14">
        <v>1154</v>
      </c>
      <c r="C1199" s="17">
        <v>42</v>
      </c>
      <c r="D1199" s="17">
        <v>102.81</v>
      </c>
      <c r="E1199" s="17">
        <v>18708</v>
      </c>
      <c r="F1199" s="17">
        <v>163786.5199999999</v>
      </c>
    </row>
    <row r="1200" spans="2:6" x14ac:dyDescent="0.25">
      <c r="B1200" s="14">
        <v>1155</v>
      </c>
      <c r="C1200" s="17">
        <v>44</v>
      </c>
      <c r="D1200" s="17">
        <v>77.010000000000005</v>
      </c>
      <c r="E1200" s="17">
        <v>12917</v>
      </c>
      <c r="F1200" s="17">
        <v>157396.82999999996</v>
      </c>
    </row>
    <row r="1201" spans="2:6" x14ac:dyDescent="0.25">
      <c r="B1201" s="14">
        <v>1156</v>
      </c>
      <c r="C1201" s="17">
        <v>40</v>
      </c>
      <c r="D1201" s="17">
        <v>76.13</v>
      </c>
      <c r="E1201" s="17">
        <v>18897</v>
      </c>
      <c r="F1201" s="17">
        <v>715994.39000000013</v>
      </c>
    </row>
    <row r="1202" spans="2:6" x14ac:dyDescent="0.25">
      <c r="B1202" s="14">
        <v>1157</v>
      </c>
      <c r="C1202" s="17">
        <v>41</v>
      </c>
      <c r="D1202" s="17">
        <v>84.04</v>
      </c>
      <c r="E1202" s="17">
        <v>27217</v>
      </c>
      <c r="F1202" s="17">
        <v>1162969.3199999998</v>
      </c>
    </row>
    <row r="1203" spans="2:6" x14ac:dyDescent="0.25">
      <c r="B1203" s="14">
        <v>1158</v>
      </c>
      <c r="C1203" s="17">
        <v>39</v>
      </c>
      <c r="D1203" s="17">
        <v>98.83</v>
      </c>
      <c r="E1203" s="17">
        <v>19852</v>
      </c>
      <c r="F1203" s="17">
        <v>364346.84000000008</v>
      </c>
    </row>
    <row r="1204" spans="2:6" x14ac:dyDescent="0.25">
      <c r="B1204" s="14">
        <v>1159</v>
      </c>
      <c r="C1204" s="17">
        <v>43</v>
      </c>
      <c r="D1204" s="17">
        <v>98.79</v>
      </c>
      <c r="E1204" s="17">
        <v>20628</v>
      </c>
      <c r="F1204" s="17">
        <v>330127.87999999989</v>
      </c>
    </row>
    <row r="1205" spans="2:6" x14ac:dyDescent="0.25">
      <c r="B1205" s="14">
        <v>1160</v>
      </c>
      <c r="C1205" s="17">
        <v>42</v>
      </c>
      <c r="D1205" s="17">
        <v>94.62</v>
      </c>
      <c r="E1205" s="17">
        <v>15401</v>
      </c>
      <c r="F1205" s="17">
        <v>110714.37999999989</v>
      </c>
    </row>
    <row r="1206" spans="2:6" x14ac:dyDescent="0.25">
      <c r="B1206" s="14">
        <v>1161</v>
      </c>
      <c r="C1206" s="17">
        <v>40</v>
      </c>
      <c r="D1206" s="17">
        <v>95.21</v>
      </c>
      <c r="E1206" s="17">
        <v>17250</v>
      </c>
      <c r="F1206" s="17">
        <v>250377.5</v>
      </c>
    </row>
    <row r="1207" spans="2:6" x14ac:dyDescent="0.25">
      <c r="B1207" s="14">
        <v>1162</v>
      </c>
      <c r="C1207" s="17">
        <v>43</v>
      </c>
      <c r="D1207" s="17">
        <v>89.62</v>
      </c>
      <c r="E1207" s="17">
        <v>13618</v>
      </c>
      <c r="F1207" s="17">
        <v>53962.839999999967</v>
      </c>
    </row>
    <row r="1208" spans="2:6" x14ac:dyDescent="0.25">
      <c r="B1208" s="14">
        <v>1163</v>
      </c>
      <c r="C1208" s="17">
        <v>44</v>
      </c>
      <c r="D1208" s="17">
        <v>94.01</v>
      </c>
      <c r="E1208" s="17">
        <v>20548</v>
      </c>
      <c r="F1208" s="17">
        <v>403222.51999999979</v>
      </c>
    </row>
    <row r="1209" spans="2:6" x14ac:dyDescent="0.25">
      <c r="B1209" s="14">
        <v>1164</v>
      </c>
      <c r="C1209" s="17">
        <v>42</v>
      </c>
      <c r="D1209" s="17">
        <v>91.91</v>
      </c>
      <c r="E1209" s="17">
        <v>14227</v>
      </c>
      <c r="F1209" s="17">
        <v>76035.430000000051</v>
      </c>
    </row>
    <row r="1210" spans="2:6" x14ac:dyDescent="0.25">
      <c r="B1210" s="14">
        <v>1165</v>
      </c>
      <c r="C1210" s="17">
        <v>44</v>
      </c>
      <c r="D1210" s="17">
        <v>79.8</v>
      </c>
      <c r="E1210" s="17">
        <v>18182</v>
      </c>
      <c r="F1210" s="17">
        <v>517286.40000000014</v>
      </c>
    </row>
    <row r="1211" spans="2:6" x14ac:dyDescent="0.25">
      <c r="B1211" s="14">
        <v>1166</v>
      </c>
      <c r="C1211" s="17">
        <v>45</v>
      </c>
      <c r="D1211" s="17">
        <v>98.72</v>
      </c>
      <c r="E1211" s="17">
        <v>24471</v>
      </c>
      <c r="F1211" s="17">
        <v>502756.88000000012</v>
      </c>
    </row>
    <row r="1212" spans="2:6" x14ac:dyDescent="0.25">
      <c r="B1212" s="14">
        <v>1167</v>
      </c>
      <c r="C1212" s="17">
        <v>39</v>
      </c>
      <c r="D1212" s="17">
        <v>96.61</v>
      </c>
      <c r="E1212" s="17">
        <v>20126</v>
      </c>
      <c r="F1212" s="17">
        <v>425787.1399999999</v>
      </c>
    </row>
    <row r="1213" spans="2:6" x14ac:dyDescent="0.25">
      <c r="B1213" s="14">
        <v>1168</v>
      </c>
      <c r="C1213" s="17">
        <v>41</v>
      </c>
      <c r="D1213" s="17">
        <v>88.67</v>
      </c>
      <c r="E1213" s="17">
        <v>17604</v>
      </c>
      <c r="F1213" s="17">
        <v>370485.32000000007</v>
      </c>
    </row>
    <row r="1214" spans="2:6" x14ac:dyDescent="0.25">
      <c r="B1214" s="14">
        <v>1169</v>
      </c>
      <c r="C1214" s="17">
        <v>41</v>
      </c>
      <c r="D1214" s="17">
        <v>96.35</v>
      </c>
      <c r="E1214" s="17">
        <v>18271</v>
      </c>
      <c r="F1214" s="17">
        <v>276407.15000000014</v>
      </c>
    </row>
    <row r="1215" spans="2:6" x14ac:dyDescent="0.25">
      <c r="B1215" s="14">
        <v>1170</v>
      </c>
      <c r="C1215" s="17">
        <v>45</v>
      </c>
      <c r="D1215" s="17">
        <v>92.66</v>
      </c>
      <c r="E1215" s="17">
        <v>17758</v>
      </c>
      <c r="F1215" s="17">
        <v>239275.71999999997</v>
      </c>
    </row>
    <row r="1216" spans="2:6" x14ac:dyDescent="0.25">
      <c r="B1216" s="14">
        <v>1171</v>
      </c>
      <c r="C1216" s="17">
        <v>42</v>
      </c>
      <c r="D1216" s="17">
        <v>76.650000000000006</v>
      </c>
      <c r="E1216" s="17">
        <v>24476</v>
      </c>
      <c r="F1216" s="17">
        <v>1116646.5999999999</v>
      </c>
    </row>
    <row r="1217" spans="2:6" x14ac:dyDescent="0.25">
      <c r="B1217" s="14">
        <v>1172</v>
      </c>
      <c r="C1217" s="17">
        <v>41</v>
      </c>
      <c r="D1217" s="17">
        <v>85.53</v>
      </c>
      <c r="E1217" s="17">
        <v>17731</v>
      </c>
      <c r="F1217" s="17">
        <v>434965.57000000007</v>
      </c>
    </row>
    <row r="1218" spans="2:6" x14ac:dyDescent="0.25">
      <c r="B1218" s="14">
        <v>1173</v>
      </c>
      <c r="C1218" s="17">
        <v>39</v>
      </c>
      <c r="D1218" s="17">
        <v>82.74</v>
      </c>
      <c r="E1218" s="17">
        <v>24670</v>
      </c>
      <c r="F1218" s="17">
        <v>1056004.2000000002</v>
      </c>
    </row>
    <row r="1219" spans="2:6" x14ac:dyDescent="0.25">
      <c r="B1219" s="14">
        <v>1174</v>
      </c>
      <c r="C1219" s="17">
        <v>41</v>
      </c>
      <c r="D1219" s="17">
        <v>101.11</v>
      </c>
      <c r="E1219" s="17">
        <v>15085</v>
      </c>
      <c r="F1219" s="17">
        <v>8185.6500000000233</v>
      </c>
    </row>
    <row r="1220" spans="2:6" x14ac:dyDescent="0.25">
      <c r="B1220" s="14">
        <v>1175</v>
      </c>
      <c r="C1220" s="17">
        <v>42</v>
      </c>
      <c r="D1220" s="17">
        <v>77.739999999999995</v>
      </c>
      <c r="E1220" s="17">
        <v>17019</v>
      </c>
      <c r="F1220" s="17">
        <v>498925.94000000018</v>
      </c>
    </row>
    <row r="1221" spans="2:6" x14ac:dyDescent="0.25">
      <c r="B1221" s="14">
        <v>1176</v>
      </c>
      <c r="C1221" s="17">
        <v>39</v>
      </c>
      <c r="D1221" s="17">
        <v>97.81</v>
      </c>
      <c r="E1221" s="17">
        <v>19025</v>
      </c>
      <c r="F1221" s="17">
        <v>333164.75</v>
      </c>
    </row>
    <row r="1222" spans="2:6" x14ac:dyDescent="0.25">
      <c r="B1222" s="14">
        <v>1177</v>
      </c>
      <c r="C1222" s="17">
        <v>41</v>
      </c>
      <c r="D1222" s="17">
        <v>93.4</v>
      </c>
      <c r="E1222" s="17">
        <v>14906</v>
      </c>
      <c r="F1222" s="17">
        <v>112927.59999999986</v>
      </c>
    </row>
    <row r="1223" spans="2:6" x14ac:dyDescent="0.25">
      <c r="B1223" s="14">
        <v>1178</v>
      </c>
      <c r="C1223" s="17">
        <v>39</v>
      </c>
      <c r="D1223" s="17">
        <v>97.49</v>
      </c>
      <c r="E1223" s="17">
        <v>14046</v>
      </c>
      <c r="F1223" s="17">
        <v>28015.460000000079</v>
      </c>
    </row>
    <row r="1224" spans="2:6" x14ac:dyDescent="0.25">
      <c r="B1224" s="14">
        <v>1179</v>
      </c>
      <c r="C1224" s="17">
        <v>41</v>
      </c>
      <c r="D1224" s="17">
        <v>102.58</v>
      </c>
      <c r="E1224" s="17">
        <v>17580</v>
      </c>
      <c r="F1224" s="17">
        <v>124283.59999999998</v>
      </c>
    </row>
    <row r="1225" spans="2:6" x14ac:dyDescent="0.25">
      <c r="B1225" s="14">
        <v>1180</v>
      </c>
      <c r="C1225" s="17">
        <v>40</v>
      </c>
      <c r="D1225" s="17">
        <v>83.03</v>
      </c>
      <c r="E1225" s="17">
        <v>17918</v>
      </c>
      <c r="F1225" s="17">
        <v>511230.45999999996</v>
      </c>
    </row>
    <row r="1226" spans="2:6" x14ac:dyDescent="0.25">
      <c r="B1226" s="14">
        <v>1181</v>
      </c>
      <c r="C1226" s="17">
        <v>44</v>
      </c>
      <c r="D1226" s="17">
        <v>83.56</v>
      </c>
      <c r="E1226" s="17">
        <v>22399</v>
      </c>
      <c r="F1226" s="17">
        <v>750184.56</v>
      </c>
    </row>
    <row r="1227" spans="2:6" x14ac:dyDescent="0.25">
      <c r="B1227" s="14">
        <v>1182</v>
      </c>
      <c r="C1227" s="17">
        <v>43</v>
      </c>
      <c r="D1227" s="17">
        <v>82.2</v>
      </c>
      <c r="E1227" s="17">
        <v>25961</v>
      </c>
      <c r="F1227" s="17">
        <v>1065921.7999999998</v>
      </c>
    </row>
    <row r="1228" spans="2:6" x14ac:dyDescent="0.25">
      <c r="B1228" s="14">
        <v>1183</v>
      </c>
      <c r="C1228" s="17">
        <v>43</v>
      </c>
      <c r="D1228" s="17">
        <v>87.12</v>
      </c>
      <c r="E1228" s="17">
        <v>6682</v>
      </c>
      <c r="F1228" s="17">
        <v>-389743.84</v>
      </c>
    </row>
    <row r="1229" spans="2:6" x14ac:dyDescent="0.25">
      <c r="B1229" s="14">
        <v>1184</v>
      </c>
      <c r="C1229" s="17">
        <v>39</v>
      </c>
      <c r="D1229" s="17">
        <v>88.06</v>
      </c>
      <c r="E1229" s="17">
        <v>4091</v>
      </c>
      <c r="F1229" s="17">
        <v>-555693.46</v>
      </c>
    </row>
    <row r="1230" spans="2:6" x14ac:dyDescent="0.25">
      <c r="B1230" s="14">
        <v>1185</v>
      </c>
      <c r="C1230" s="17">
        <v>40</v>
      </c>
      <c r="D1230" s="17">
        <v>103.54</v>
      </c>
      <c r="E1230" s="17">
        <v>23472</v>
      </c>
      <c r="F1230" s="17">
        <v>451757.11999999988</v>
      </c>
    </row>
    <row r="1231" spans="2:6" x14ac:dyDescent="0.25">
      <c r="B1231" s="14">
        <v>1186</v>
      </c>
      <c r="C1231" s="17">
        <v>42</v>
      </c>
      <c r="D1231" s="17">
        <v>76.61</v>
      </c>
      <c r="E1231" s="17">
        <v>16515</v>
      </c>
      <c r="F1231" s="17">
        <v>477640.85000000009</v>
      </c>
    </row>
    <row r="1232" spans="2:6" x14ac:dyDescent="0.25">
      <c r="B1232" s="14">
        <v>1187</v>
      </c>
      <c r="C1232" s="17">
        <v>44</v>
      </c>
      <c r="D1232" s="17">
        <v>84.06</v>
      </c>
      <c r="E1232" s="17">
        <v>17652</v>
      </c>
      <c r="F1232" s="17">
        <v>402232.87999999989</v>
      </c>
    </row>
    <row r="1233" spans="2:6" x14ac:dyDescent="0.25">
      <c r="B1233" s="14">
        <v>1188</v>
      </c>
      <c r="C1233" s="17">
        <v>45</v>
      </c>
      <c r="D1233" s="17">
        <v>93.9</v>
      </c>
      <c r="E1233" s="17">
        <v>21980</v>
      </c>
      <c r="F1233" s="17">
        <v>470997.99999999977</v>
      </c>
    </row>
    <row r="1234" spans="2:6" x14ac:dyDescent="0.25">
      <c r="B1234" s="14">
        <v>1189</v>
      </c>
      <c r="C1234" s="17">
        <v>41</v>
      </c>
      <c r="D1234" s="17">
        <v>94.72</v>
      </c>
      <c r="E1234" s="17">
        <v>17151</v>
      </c>
      <c r="F1234" s="17">
        <v>235315.28000000003</v>
      </c>
    </row>
    <row r="1235" spans="2:6" x14ac:dyDescent="0.25">
      <c r="B1235" s="14">
        <v>1190</v>
      </c>
      <c r="C1235" s="17">
        <v>40</v>
      </c>
      <c r="D1235" s="17">
        <v>93.34</v>
      </c>
      <c r="E1235" s="17">
        <v>12744</v>
      </c>
      <c r="F1235" s="17">
        <v>-13228.960000000079</v>
      </c>
    </row>
    <row r="1236" spans="2:6" x14ac:dyDescent="0.25">
      <c r="B1236" s="14">
        <v>1191</v>
      </c>
      <c r="C1236" s="17">
        <v>43</v>
      </c>
      <c r="D1236" s="17">
        <v>90.18</v>
      </c>
      <c r="E1236" s="17">
        <v>19484</v>
      </c>
      <c r="F1236" s="17">
        <v>432436.87999999989</v>
      </c>
    </row>
    <row r="1237" spans="2:6" x14ac:dyDescent="0.25">
      <c r="B1237" s="14">
        <v>1192</v>
      </c>
      <c r="C1237" s="17">
        <v>40</v>
      </c>
      <c r="D1237" s="17">
        <v>88.19</v>
      </c>
      <c r="E1237" s="17">
        <v>19315</v>
      </c>
      <c r="F1237" s="17">
        <v>517695.15000000014</v>
      </c>
    </row>
    <row r="1238" spans="2:6" x14ac:dyDescent="0.25">
      <c r="B1238" s="14">
        <v>1193</v>
      </c>
      <c r="C1238" s="17">
        <v>44</v>
      </c>
      <c r="D1238" s="17">
        <v>89.21</v>
      </c>
      <c r="E1238" s="17">
        <v>21233</v>
      </c>
      <c r="F1238" s="17">
        <v>546919.07000000007</v>
      </c>
    </row>
    <row r="1239" spans="2:6" x14ac:dyDescent="0.25">
      <c r="B1239" s="14">
        <v>1194</v>
      </c>
      <c r="C1239" s="17">
        <v>39</v>
      </c>
      <c r="D1239" s="17">
        <v>93.42</v>
      </c>
      <c r="E1239" s="17">
        <v>20736</v>
      </c>
      <c r="F1239" s="17">
        <v>530602.87999999989</v>
      </c>
    </row>
    <row r="1240" spans="2:6" x14ac:dyDescent="0.25">
      <c r="B1240" s="14">
        <v>1195</v>
      </c>
      <c r="C1240" s="17">
        <v>40</v>
      </c>
      <c r="D1240" s="17">
        <v>80.66</v>
      </c>
      <c r="E1240" s="17">
        <v>12164</v>
      </c>
      <c r="F1240" s="17">
        <v>102927.76000000001</v>
      </c>
    </row>
    <row r="1241" spans="2:6" x14ac:dyDescent="0.25">
      <c r="B1241" s="14">
        <v>1196</v>
      </c>
      <c r="C1241" s="17">
        <v>44</v>
      </c>
      <c r="D1241" s="17">
        <v>80.56</v>
      </c>
      <c r="E1241" s="17">
        <v>17377</v>
      </c>
      <c r="F1241" s="17">
        <v>443543.87999999989</v>
      </c>
    </row>
    <row r="1242" spans="2:6" x14ac:dyDescent="0.25">
      <c r="B1242" s="14">
        <v>1197</v>
      </c>
      <c r="C1242" s="17">
        <v>40</v>
      </c>
      <c r="D1242" s="17">
        <v>78.08</v>
      </c>
      <c r="E1242" s="17">
        <v>16438</v>
      </c>
      <c r="F1242" s="17">
        <v>480162.95999999996</v>
      </c>
    </row>
    <row r="1243" spans="2:6" x14ac:dyDescent="0.25">
      <c r="B1243" s="14">
        <v>1198</v>
      </c>
      <c r="C1243" s="17">
        <v>42</v>
      </c>
      <c r="D1243" s="17">
        <v>90.92</v>
      </c>
      <c r="E1243" s="17">
        <v>16379</v>
      </c>
      <c r="F1243" s="17">
        <v>232324.32000000007</v>
      </c>
    </row>
    <row r="1244" spans="2:6" x14ac:dyDescent="0.25">
      <c r="B1244" s="14">
        <v>1199</v>
      </c>
      <c r="C1244" s="17">
        <v>41</v>
      </c>
      <c r="D1244" s="17">
        <v>79.44</v>
      </c>
      <c r="E1244" s="17">
        <v>24443</v>
      </c>
      <c r="F1244" s="17">
        <v>1070242.08</v>
      </c>
    </row>
    <row r="1245" spans="2:6" x14ac:dyDescent="0.25">
      <c r="B1245" s="14">
        <v>1200</v>
      </c>
      <c r="C1245" s="17">
        <v>43</v>
      </c>
      <c r="D1245" s="17">
        <v>81.239999999999995</v>
      </c>
      <c r="E1245" s="17">
        <v>18185</v>
      </c>
      <c r="F1245" s="17">
        <v>509510.60000000009</v>
      </c>
    </row>
    <row r="1246" spans="2:6" x14ac:dyDescent="0.25">
      <c r="B1246" s="14">
        <v>1201</v>
      </c>
      <c r="C1246" s="17">
        <v>39</v>
      </c>
      <c r="D1246" s="17">
        <v>81.77</v>
      </c>
      <c r="E1246" s="17">
        <v>17520</v>
      </c>
      <c r="F1246" s="17">
        <v>520589.60000000009</v>
      </c>
    </row>
    <row r="1247" spans="2:6" x14ac:dyDescent="0.25">
      <c r="B1247" s="14">
        <v>1202</v>
      </c>
      <c r="C1247" s="17">
        <v>40</v>
      </c>
      <c r="D1247" s="17">
        <v>94.65</v>
      </c>
      <c r="E1247" s="17">
        <v>18464</v>
      </c>
      <c r="F1247" s="17">
        <v>338158.39999999991</v>
      </c>
    </row>
    <row r="1248" spans="2:6" x14ac:dyDescent="0.25">
      <c r="B1248" s="14">
        <v>1203</v>
      </c>
      <c r="C1248" s="17">
        <v>43</v>
      </c>
      <c r="D1248" s="17">
        <v>90.39</v>
      </c>
      <c r="E1248" s="17">
        <v>21002</v>
      </c>
      <c r="F1248" s="17">
        <v>527941.22</v>
      </c>
    </row>
    <row r="1249" spans="2:6" x14ac:dyDescent="0.25">
      <c r="B1249" s="14">
        <v>1204</v>
      </c>
      <c r="C1249" s="17">
        <v>40</v>
      </c>
      <c r="D1249" s="17">
        <v>82.71</v>
      </c>
      <c r="E1249" s="17">
        <v>16151</v>
      </c>
      <c r="F1249" s="17">
        <v>382159.79000000004</v>
      </c>
    </row>
    <row r="1250" spans="2:6" x14ac:dyDescent="0.25">
      <c r="B1250" s="14">
        <v>1205</v>
      </c>
      <c r="C1250" s="17">
        <v>44</v>
      </c>
      <c r="D1250" s="17">
        <v>97.73</v>
      </c>
      <c r="E1250" s="17">
        <v>9463</v>
      </c>
      <c r="F1250" s="17">
        <v>-308053.99</v>
      </c>
    </row>
    <row r="1251" spans="2:6" x14ac:dyDescent="0.25">
      <c r="B1251" s="14">
        <v>1206</v>
      </c>
      <c r="C1251" s="17">
        <v>42</v>
      </c>
      <c r="D1251" s="17">
        <v>93.8</v>
      </c>
      <c r="E1251" s="17">
        <v>20105</v>
      </c>
      <c r="F1251" s="17">
        <v>420636</v>
      </c>
    </row>
    <row r="1252" spans="2:6" x14ac:dyDescent="0.25">
      <c r="B1252" s="14">
        <v>1207</v>
      </c>
      <c r="C1252" s="17">
        <v>42</v>
      </c>
      <c r="D1252" s="17">
        <v>97.04</v>
      </c>
      <c r="E1252" s="17">
        <v>17923</v>
      </c>
      <c r="F1252" s="17">
        <v>224663.07999999984</v>
      </c>
    </row>
    <row r="1253" spans="2:6" x14ac:dyDescent="0.25">
      <c r="B1253" s="14">
        <v>1208</v>
      </c>
      <c r="C1253" s="17">
        <v>41</v>
      </c>
      <c r="D1253" s="17">
        <v>87.72</v>
      </c>
      <c r="E1253" s="17">
        <v>24325</v>
      </c>
      <c r="F1253" s="17">
        <v>859561</v>
      </c>
    </row>
    <row r="1254" spans="2:6" x14ac:dyDescent="0.25">
      <c r="B1254" s="14">
        <v>1209</v>
      </c>
      <c r="C1254" s="17">
        <v>42</v>
      </c>
      <c r="D1254" s="17">
        <v>82.54</v>
      </c>
      <c r="E1254" s="17">
        <v>23465</v>
      </c>
      <c r="F1254" s="17">
        <v>897203.89999999991</v>
      </c>
    </row>
    <row r="1255" spans="2:6" x14ac:dyDescent="0.25">
      <c r="B1255" s="14">
        <v>1210</v>
      </c>
      <c r="C1255" s="17">
        <v>40</v>
      </c>
      <c r="D1255" s="17">
        <v>91.38</v>
      </c>
      <c r="E1255" s="17">
        <v>19984</v>
      </c>
      <c r="F1255" s="17">
        <v>501318.08000000007</v>
      </c>
    </row>
    <row r="1256" spans="2:6" x14ac:dyDescent="0.25">
      <c r="B1256" s="14">
        <v>1211</v>
      </c>
      <c r="C1256" s="17">
        <v>43</v>
      </c>
      <c r="D1256" s="17">
        <v>91.58</v>
      </c>
      <c r="E1256" s="17">
        <v>25399</v>
      </c>
      <c r="F1256" s="17">
        <v>786203.58000000007</v>
      </c>
    </row>
    <row r="1257" spans="2:6" x14ac:dyDescent="0.25">
      <c r="B1257" s="14">
        <v>1212</v>
      </c>
      <c r="C1257" s="17">
        <v>43</v>
      </c>
      <c r="D1257" s="17">
        <v>101.62</v>
      </c>
      <c r="E1257" s="17">
        <v>18521</v>
      </c>
      <c r="F1257" s="17">
        <v>157171.97999999986</v>
      </c>
    </row>
    <row r="1258" spans="2:6" x14ac:dyDescent="0.25">
      <c r="B1258" s="14">
        <v>1213</v>
      </c>
      <c r="C1258" s="17">
        <v>42</v>
      </c>
      <c r="D1258" s="17">
        <v>75.28</v>
      </c>
      <c r="E1258" s="17">
        <v>18424</v>
      </c>
      <c r="F1258" s="17">
        <v>655609.28</v>
      </c>
    </row>
    <row r="1259" spans="2:6" x14ac:dyDescent="0.25">
      <c r="B1259" s="14">
        <v>1214</v>
      </c>
      <c r="C1259" s="17">
        <v>42</v>
      </c>
      <c r="D1259" s="17">
        <v>102.77</v>
      </c>
      <c r="E1259" s="17">
        <v>16311</v>
      </c>
      <c r="F1259" s="17">
        <v>34545.530000000028</v>
      </c>
    </row>
    <row r="1260" spans="2:6" x14ac:dyDescent="0.25">
      <c r="B1260" s="14">
        <v>1215</v>
      </c>
      <c r="C1260" s="17">
        <v>40</v>
      </c>
      <c r="D1260" s="17">
        <v>89.35</v>
      </c>
      <c r="E1260" s="17">
        <v>21634</v>
      </c>
      <c r="F1260" s="17">
        <v>656808.10000000009</v>
      </c>
    </row>
    <row r="1261" spans="2:6" x14ac:dyDescent="0.25">
      <c r="B1261" s="14">
        <v>1216</v>
      </c>
      <c r="C1261" s="17">
        <v>39</v>
      </c>
      <c r="D1261" s="17">
        <v>83.94</v>
      </c>
      <c r="E1261" s="17">
        <v>25662</v>
      </c>
      <c r="F1261" s="17">
        <v>1101851.72</v>
      </c>
    </row>
    <row r="1262" spans="2:6" x14ac:dyDescent="0.25">
      <c r="B1262" s="14">
        <v>1217</v>
      </c>
      <c r="C1262" s="17">
        <v>40</v>
      </c>
      <c r="D1262" s="17">
        <v>75.97</v>
      </c>
      <c r="E1262" s="17">
        <v>23305</v>
      </c>
      <c r="F1262" s="17">
        <v>1085014.1500000001</v>
      </c>
    </row>
    <row r="1263" spans="2:6" x14ac:dyDescent="0.25">
      <c r="B1263" s="14">
        <v>1218</v>
      </c>
      <c r="C1263" s="17">
        <v>39</v>
      </c>
      <c r="D1263" s="17">
        <v>81.59</v>
      </c>
      <c r="E1263" s="17">
        <v>18454</v>
      </c>
      <c r="F1263" s="17">
        <v>596978.1399999999</v>
      </c>
    </row>
    <row r="1264" spans="2:6" x14ac:dyDescent="0.25">
      <c r="B1264" s="14">
        <v>1219</v>
      </c>
      <c r="C1264" s="17">
        <v>39</v>
      </c>
      <c r="D1264" s="17">
        <v>79.989999999999995</v>
      </c>
      <c r="E1264" s="17">
        <v>17830</v>
      </c>
      <c r="F1264" s="17">
        <v>576578.30000000005</v>
      </c>
    </row>
    <row r="1265" spans="2:6" x14ac:dyDescent="0.25">
      <c r="B1265" s="14">
        <v>1220</v>
      </c>
      <c r="C1265" s="17">
        <v>41</v>
      </c>
      <c r="D1265" s="17">
        <v>82.95</v>
      </c>
      <c r="E1265" s="17">
        <v>14885</v>
      </c>
      <c r="F1265" s="17">
        <v>267119.25</v>
      </c>
    </row>
    <row r="1266" spans="2:6" x14ac:dyDescent="0.25">
      <c r="B1266" s="14">
        <v>1221</v>
      </c>
      <c r="C1266" s="17">
        <v>42</v>
      </c>
      <c r="D1266" s="17">
        <v>93.35</v>
      </c>
      <c r="E1266" s="17">
        <v>15349</v>
      </c>
      <c r="F1266" s="17">
        <v>126963.85000000009</v>
      </c>
    </row>
    <row r="1267" spans="2:6" x14ac:dyDescent="0.25">
      <c r="B1267" s="14">
        <v>1222</v>
      </c>
      <c r="C1267" s="17">
        <v>40</v>
      </c>
      <c r="D1267" s="17">
        <v>91.43</v>
      </c>
      <c r="E1267" s="17">
        <v>18969</v>
      </c>
      <c r="F1267" s="17">
        <v>431735.32999999984</v>
      </c>
    </row>
    <row r="1268" spans="2:6" x14ac:dyDescent="0.25">
      <c r="B1268" s="14">
        <v>1223</v>
      </c>
      <c r="C1268" s="17">
        <v>44</v>
      </c>
      <c r="D1268" s="17">
        <v>91.15</v>
      </c>
      <c r="E1268" s="17">
        <v>26764</v>
      </c>
      <c r="F1268" s="17">
        <v>858881.39999999991</v>
      </c>
    </row>
    <row r="1269" spans="2:6" x14ac:dyDescent="0.25">
      <c r="B1269" s="14">
        <v>1224</v>
      </c>
      <c r="C1269" s="17">
        <v>43</v>
      </c>
      <c r="D1269" s="17">
        <v>90.6</v>
      </c>
      <c r="E1269" s="17">
        <v>16923</v>
      </c>
      <c r="F1269" s="17">
        <v>256764.20000000019</v>
      </c>
    </row>
    <row r="1270" spans="2:6" x14ac:dyDescent="0.25">
      <c r="B1270" s="14">
        <v>1225</v>
      </c>
      <c r="C1270" s="17">
        <v>42</v>
      </c>
      <c r="D1270" s="17">
        <v>80.010000000000005</v>
      </c>
      <c r="E1270" s="17">
        <v>5578</v>
      </c>
      <c r="F1270" s="17">
        <v>-420549.78</v>
      </c>
    </row>
    <row r="1271" spans="2:6" x14ac:dyDescent="0.25">
      <c r="B1271" s="14">
        <v>1226</v>
      </c>
      <c r="C1271" s="17">
        <v>43</v>
      </c>
      <c r="D1271" s="17">
        <v>92.51</v>
      </c>
      <c r="E1271" s="17">
        <v>13975</v>
      </c>
      <c r="F1271" s="17">
        <v>37272.749999999884</v>
      </c>
    </row>
    <row r="1272" spans="2:6" x14ac:dyDescent="0.25">
      <c r="B1272" s="14">
        <v>1227</v>
      </c>
      <c r="C1272" s="17">
        <v>39</v>
      </c>
      <c r="D1272" s="17">
        <v>94.07</v>
      </c>
      <c r="E1272" s="17">
        <v>23392</v>
      </c>
      <c r="F1272" s="17">
        <v>692234.56</v>
      </c>
    </row>
    <row r="1273" spans="2:6" x14ac:dyDescent="0.25">
      <c r="B1273" s="14">
        <v>1228</v>
      </c>
      <c r="C1273" s="17">
        <v>41</v>
      </c>
      <c r="D1273" s="17">
        <v>84.5</v>
      </c>
      <c r="E1273" s="17">
        <v>16412</v>
      </c>
      <c r="F1273" s="17">
        <v>356282</v>
      </c>
    </row>
    <row r="1274" spans="2:6" x14ac:dyDescent="0.25">
      <c r="B1274" s="14">
        <v>1229</v>
      </c>
      <c r="C1274" s="17">
        <v>44</v>
      </c>
      <c r="D1274" s="17">
        <v>84.84</v>
      </c>
      <c r="E1274" s="17">
        <v>23048</v>
      </c>
      <c r="F1274" s="17">
        <v>767047.67999999993</v>
      </c>
    </row>
    <row r="1275" spans="2:6" x14ac:dyDescent="0.25">
      <c r="B1275" s="14">
        <v>1230</v>
      </c>
      <c r="C1275" s="17">
        <v>43</v>
      </c>
      <c r="D1275" s="17">
        <v>76.819999999999993</v>
      </c>
      <c r="E1275" s="17">
        <v>15658</v>
      </c>
      <c r="F1275" s="17">
        <v>389800.44000000018</v>
      </c>
    </row>
    <row r="1276" spans="2:6" x14ac:dyDescent="0.25">
      <c r="B1276" s="14">
        <v>1231</v>
      </c>
      <c r="C1276" s="17">
        <v>39</v>
      </c>
      <c r="D1276" s="17">
        <v>97.44</v>
      </c>
      <c r="E1276" s="17">
        <v>5737</v>
      </c>
      <c r="F1276" s="17">
        <v>-491093.27999999997</v>
      </c>
    </row>
    <row r="1277" spans="2:6" x14ac:dyDescent="0.25">
      <c r="B1277" s="14">
        <v>1232</v>
      </c>
      <c r="C1277" s="17">
        <v>42</v>
      </c>
      <c r="D1277" s="17">
        <v>103.07</v>
      </c>
      <c r="E1277" s="17">
        <v>21978</v>
      </c>
      <c r="F1277" s="17">
        <v>335273.54000000004</v>
      </c>
    </row>
    <row r="1278" spans="2:6" x14ac:dyDescent="0.25">
      <c r="B1278" s="14">
        <v>1233</v>
      </c>
      <c r="C1278" s="17">
        <v>42</v>
      </c>
      <c r="D1278" s="17">
        <v>87.43</v>
      </c>
      <c r="E1278" s="17">
        <v>16648</v>
      </c>
      <c r="F1278" s="17">
        <v>308201.35999999987</v>
      </c>
    </row>
    <row r="1279" spans="2:6" x14ac:dyDescent="0.25">
      <c r="B1279" s="14">
        <v>1234</v>
      </c>
      <c r="C1279" s="17">
        <v>43</v>
      </c>
      <c r="D1279" s="17">
        <v>91.06</v>
      </c>
      <c r="E1279" s="17">
        <v>20057</v>
      </c>
      <c r="F1279" s="17">
        <v>452501.57999999984</v>
      </c>
    </row>
    <row r="1280" spans="2:6" x14ac:dyDescent="0.25">
      <c r="B1280" s="14">
        <v>1235</v>
      </c>
      <c r="C1280" s="17">
        <v>43</v>
      </c>
      <c r="D1280" s="17">
        <v>95.76</v>
      </c>
      <c r="E1280" s="17">
        <v>12857</v>
      </c>
      <c r="F1280" s="17">
        <v>-75494.320000000065</v>
      </c>
    </row>
    <row r="1281" spans="2:6" x14ac:dyDescent="0.25">
      <c r="B1281" s="14">
        <v>1236</v>
      </c>
      <c r="C1281" s="17">
        <v>40</v>
      </c>
      <c r="D1281" s="17">
        <v>97.08</v>
      </c>
      <c r="E1281" s="17">
        <v>23960</v>
      </c>
      <c r="F1281" s="17">
        <v>633603.19999999995</v>
      </c>
    </row>
    <row r="1282" spans="2:6" x14ac:dyDescent="0.25">
      <c r="B1282" s="14">
        <v>1237</v>
      </c>
      <c r="C1282" s="17">
        <v>44</v>
      </c>
      <c r="D1282" s="17">
        <v>75.63</v>
      </c>
      <c r="E1282" s="17">
        <v>14543</v>
      </c>
      <c r="F1282" s="17">
        <v>304277.91000000015</v>
      </c>
    </row>
    <row r="1283" spans="2:6" x14ac:dyDescent="0.25">
      <c r="B1283" s="14">
        <v>1238</v>
      </c>
      <c r="C1283" s="17">
        <v>41</v>
      </c>
      <c r="D1283" s="17">
        <v>101.27</v>
      </c>
      <c r="E1283" s="17">
        <v>14998</v>
      </c>
      <c r="F1283" s="17">
        <v>836.54000000003725</v>
      </c>
    </row>
    <row r="1284" spans="2:6" x14ac:dyDescent="0.25">
      <c r="B1284" s="14">
        <v>1239</v>
      </c>
      <c r="C1284" s="17">
        <v>41</v>
      </c>
      <c r="D1284" s="17">
        <v>102.62</v>
      </c>
      <c r="E1284" s="17">
        <v>21523</v>
      </c>
      <c r="F1284" s="17">
        <v>341943.74</v>
      </c>
    </row>
    <row r="1285" spans="2:6" x14ac:dyDescent="0.25">
      <c r="B1285" s="14">
        <v>1240</v>
      </c>
      <c r="C1285" s="17">
        <v>42</v>
      </c>
      <c r="D1285" s="17">
        <v>92.01</v>
      </c>
      <c r="E1285" s="17">
        <v>10663</v>
      </c>
      <c r="F1285" s="17">
        <v>-157011.63</v>
      </c>
    </row>
    <row r="1286" spans="2:6" x14ac:dyDescent="0.25">
      <c r="B1286" s="14">
        <v>1241</v>
      </c>
      <c r="C1286" s="17">
        <v>44</v>
      </c>
      <c r="D1286" s="17">
        <v>94.41</v>
      </c>
      <c r="E1286" s="17">
        <v>22356</v>
      </c>
      <c r="F1286" s="17">
        <v>504550.04000000004</v>
      </c>
    </row>
    <row r="1287" spans="2:6" x14ac:dyDescent="0.25">
      <c r="B1287" s="14">
        <v>1242</v>
      </c>
      <c r="C1287" s="17">
        <v>43</v>
      </c>
      <c r="D1287" s="17">
        <v>81.180000000000007</v>
      </c>
      <c r="E1287" s="17">
        <v>17713</v>
      </c>
      <c r="F1287" s="17">
        <v>475286.65999999992</v>
      </c>
    </row>
    <row r="1288" spans="2:6" x14ac:dyDescent="0.25">
      <c r="B1288" s="14">
        <v>1243</v>
      </c>
      <c r="C1288" s="17">
        <v>41</v>
      </c>
      <c r="D1288" s="17">
        <v>76.7</v>
      </c>
      <c r="E1288" s="17">
        <v>13909</v>
      </c>
      <c r="F1288" s="17">
        <v>280801.69999999995</v>
      </c>
    </row>
    <row r="1289" spans="2:6" x14ac:dyDescent="0.25">
      <c r="B1289" s="14">
        <v>1244</v>
      </c>
      <c r="C1289" s="17">
        <v>42</v>
      </c>
      <c r="D1289" s="17">
        <v>82.67</v>
      </c>
      <c r="E1289" s="17">
        <v>16749</v>
      </c>
      <c r="F1289" s="17">
        <v>394953.16999999993</v>
      </c>
    </row>
    <row r="1290" spans="2:6" x14ac:dyDescent="0.25">
      <c r="B1290" s="14">
        <v>1245</v>
      </c>
      <c r="C1290" s="17">
        <v>39</v>
      </c>
      <c r="D1290" s="17">
        <v>99.35</v>
      </c>
      <c r="E1290" s="17">
        <v>17409</v>
      </c>
      <c r="F1290" s="17">
        <v>205855.85000000009</v>
      </c>
    </row>
    <row r="1291" spans="2:6" x14ac:dyDescent="0.25">
      <c r="B1291" s="14">
        <v>1246</v>
      </c>
      <c r="C1291" s="17">
        <v>41</v>
      </c>
      <c r="D1291" s="17">
        <v>91.77</v>
      </c>
      <c r="E1291" s="17">
        <v>19400</v>
      </c>
      <c r="F1291" s="17">
        <v>434862</v>
      </c>
    </row>
    <row r="1292" spans="2:6" x14ac:dyDescent="0.25">
      <c r="B1292" s="14">
        <v>1247</v>
      </c>
      <c r="C1292" s="17">
        <v>40</v>
      </c>
      <c r="D1292" s="17">
        <v>76.36</v>
      </c>
      <c r="E1292" s="17">
        <v>15220</v>
      </c>
      <c r="F1292" s="17">
        <v>407780.80000000005</v>
      </c>
    </row>
    <row r="1293" spans="2:6" x14ac:dyDescent="0.25">
      <c r="B1293" s="14">
        <v>1248</v>
      </c>
      <c r="C1293" s="17">
        <v>43</v>
      </c>
      <c r="D1293" s="17">
        <v>102.87</v>
      </c>
      <c r="E1293" s="17">
        <v>15056</v>
      </c>
      <c r="F1293" s="17">
        <v>-50074.720000000088</v>
      </c>
    </row>
    <row r="1294" spans="2:6" x14ac:dyDescent="0.25">
      <c r="B1294" s="14">
        <v>1249</v>
      </c>
      <c r="C1294" s="17">
        <v>41</v>
      </c>
      <c r="D1294" s="17">
        <v>76.55</v>
      </c>
      <c r="E1294" s="17">
        <v>16889</v>
      </c>
      <c r="F1294" s="17">
        <v>525609.05000000005</v>
      </c>
    </row>
    <row r="1295" spans="2:6" x14ac:dyDescent="0.25">
      <c r="B1295" s="14">
        <v>1250</v>
      </c>
      <c r="C1295" s="17">
        <v>40</v>
      </c>
      <c r="D1295" s="17">
        <v>103.12</v>
      </c>
      <c r="E1295" s="17">
        <v>25665</v>
      </c>
      <c r="F1295" s="17">
        <v>584160.19999999995</v>
      </c>
    </row>
    <row r="1296" spans="2:6" x14ac:dyDescent="0.25">
      <c r="B1296" s="14">
        <v>1251</v>
      </c>
      <c r="C1296" s="17">
        <v>41</v>
      </c>
      <c r="D1296" s="17">
        <v>101.5</v>
      </c>
      <c r="E1296" s="17">
        <v>18016</v>
      </c>
      <c r="F1296" s="17">
        <v>167904</v>
      </c>
    </row>
    <row r="1297" spans="2:6" x14ac:dyDescent="0.25">
      <c r="B1297" s="14">
        <v>1252</v>
      </c>
      <c r="C1297" s="17">
        <v>41</v>
      </c>
      <c r="D1297" s="17">
        <v>89.39</v>
      </c>
      <c r="E1297" s="17">
        <v>13504</v>
      </c>
      <c r="F1297" s="17">
        <v>76509.439999999944</v>
      </c>
    </row>
    <row r="1298" spans="2:6" x14ac:dyDescent="0.25">
      <c r="B1298" s="14">
        <v>1253</v>
      </c>
      <c r="C1298" s="17">
        <v>41</v>
      </c>
      <c r="D1298" s="17">
        <v>90.06</v>
      </c>
      <c r="E1298" s="17">
        <v>20019</v>
      </c>
      <c r="F1298" s="17">
        <v>510090.85999999987</v>
      </c>
    </row>
    <row r="1299" spans="2:6" x14ac:dyDescent="0.25">
      <c r="B1299" s="14">
        <v>1254</v>
      </c>
      <c r="C1299" s="17">
        <v>44</v>
      </c>
      <c r="D1299" s="17">
        <v>93.39</v>
      </c>
      <c r="E1299" s="17">
        <v>15966</v>
      </c>
      <c r="F1299" s="17">
        <v>133665.26</v>
      </c>
    </row>
    <row r="1300" spans="2:6" x14ac:dyDescent="0.25">
      <c r="B1300" s="14">
        <v>1255</v>
      </c>
      <c r="C1300" s="17">
        <v>43</v>
      </c>
      <c r="D1300" s="17">
        <v>83</v>
      </c>
      <c r="E1300" s="17">
        <v>19252</v>
      </c>
      <c r="F1300" s="17">
        <v>555396</v>
      </c>
    </row>
    <row r="1301" spans="2:6" x14ac:dyDescent="0.25">
      <c r="B1301" s="14">
        <v>1256</v>
      </c>
      <c r="C1301" s="17">
        <v>42</v>
      </c>
      <c r="D1301" s="17">
        <v>88.64</v>
      </c>
      <c r="E1301" s="17">
        <v>15739</v>
      </c>
      <c r="F1301" s="17">
        <v>225918.04000000004</v>
      </c>
    </row>
    <row r="1302" spans="2:6" x14ac:dyDescent="0.25">
      <c r="B1302" s="14">
        <v>1257</v>
      </c>
      <c r="C1302" s="17">
        <v>42</v>
      </c>
      <c r="D1302" s="17">
        <v>85.74</v>
      </c>
      <c r="E1302" s="17">
        <v>19996</v>
      </c>
      <c r="F1302" s="17">
        <v>574914.9600000002</v>
      </c>
    </row>
    <row r="1303" spans="2:6" x14ac:dyDescent="0.25">
      <c r="B1303" s="14">
        <v>1258</v>
      </c>
      <c r="C1303" s="17">
        <v>41</v>
      </c>
      <c r="D1303" s="17">
        <v>75.17</v>
      </c>
      <c r="E1303" s="17">
        <v>13428</v>
      </c>
      <c r="F1303" s="17">
        <v>262241.24</v>
      </c>
    </row>
    <row r="1304" spans="2:6" x14ac:dyDescent="0.25">
      <c r="B1304" s="14">
        <v>1259</v>
      </c>
      <c r="C1304" s="17">
        <v>42</v>
      </c>
      <c r="D1304" s="17">
        <v>82.34</v>
      </c>
      <c r="E1304" s="17">
        <v>11979</v>
      </c>
      <c r="F1304" s="17">
        <v>44352.140000000014</v>
      </c>
    </row>
    <row r="1305" spans="2:6" x14ac:dyDescent="0.25">
      <c r="B1305" s="14">
        <v>1260</v>
      </c>
      <c r="C1305" s="17">
        <v>43</v>
      </c>
      <c r="D1305" s="17">
        <v>87.87</v>
      </c>
      <c r="E1305" s="17">
        <v>9554</v>
      </c>
      <c r="F1305" s="17">
        <v>-199085.9800000001</v>
      </c>
    </row>
    <row r="1306" spans="2:6" x14ac:dyDescent="0.25">
      <c r="B1306" s="14">
        <v>1261</v>
      </c>
      <c r="C1306" s="17">
        <v>42</v>
      </c>
      <c r="D1306" s="17">
        <v>99.97</v>
      </c>
      <c r="E1306" s="17">
        <v>20003</v>
      </c>
      <c r="F1306" s="17">
        <v>290771.09000000008</v>
      </c>
    </row>
    <row r="1307" spans="2:6" x14ac:dyDescent="0.25">
      <c r="B1307" s="14">
        <v>1262</v>
      </c>
      <c r="C1307" s="17">
        <v>42</v>
      </c>
      <c r="D1307" s="17">
        <v>90.86</v>
      </c>
      <c r="E1307" s="17">
        <v>18531</v>
      </c>
      <c r="F1307" s="17">
        <v>375640.34000000008</v>
      </c>
    </row>
    <row r="1308" spans="2:6" x14ac:dyDescent="0.25">
      <c r="B1308" s="14">
        <v>1263</v>
      </c>
      <c r="C1308" s="17">
        <v>40</v>
      </c>
      <c r="D1308" s="17">
        <v>92.5</v>
      </c>
      <c r="E1308" s="17">
        <v>18962</v>
      </c>
      <c r="F1308" s="17">
        <v>410973</v>
      </c>
    </row>
    <row r="1309" spans="2:6" x14ac:dyDescent="0.25">
      <c r="B1309" s="14">
        <v>1264</v>
      </c>
      <c r="C1309" s="17">
        <v>42</v>
      </c>
      <c r="D1309" s="17">
        <v>79.989999999999995</v>
      </c>
      <c r="E1309" s="17">
        <v>13351</v>
      </c>
      <c r="F1309" s="17">
        <v>178160.51000000013</v>
      </c>
    </row>
    <row r="1310" spans="2:6" x14ac:dyDescent="0.25">
      <c r="B1310" s="14">
        <v>1265</v>
      </c>
      <c r="C1310" s="17">
        <v>39</v>
      </c>
      <c r="D1310" s="17">
        <v>100.61</v>
      </c>
      <c r="E1310" s="17">
        <v>13801</v>
      </c>
      <c r="F1310" s="17">
        <v>-30358.609999999986</v>
      </c>
    </row>
    <row r="1311" spans="2:6" x14ac:dyDescent="0.25">
      <c r="B1311" s="14">
        <v>1266</v>
      </c>
      <c r="C1311" s="17">
        <v>41</v>
      </c>
      <c r="D1311" s="17">
        <v>82.94</v>
      </c>
      <c r="E1311" s="17">
        <v>22596</v>
      </c>
      <c r="F1311" s="17">
        <v>846055.76</v>
      </c>
    </row>
    <row r="1312" spans="2:6" x14ac:dyDescent="0.25">
      <c r="B1312" s="14">
        <v>1267</v>
      </c>
      <c r="C1312" s="17">
        <v>43</v>
      </c>
      <c r="D1312" s="17">
        <v>82.03</v>
      </c>
      <c r="E1312" s="17">
        <v>20554</v>
      </c>
      <c r="F1312" s="17">
        <v>670379.37999999989</v>
      </c>
    </row>
    <row r="1313" spans="2:6" x14ac:dyDescent="0.25">
      <c r="B1313" s="14">
        <v>1268</v>
      </c>
      <c r="C1313" s="17">
        <v>41</v>
      </c>
      <c r="D1313" s="17">
        <v>75.400000000000006</v>
      </c>
      <c r="E1313" s="17">
        <v>15141</v>
      </c>
      <c r="F1313" s="17">
        <v>400646.59999999986</v>
      </c>
    </row>
    <row r="1314" spans="2:6" x14ac:dyDescent="0.25">
      <c r="B1314" s="14">
        <v>1269</v>
      </c>
      <c r="C1314" s="17">
        <v>40</v>
      </c>
      <c r="D1314" s="17">
        <v>83.7</v>
      </c>
      <c r="E1314" s="17">
        <v>9464</v>
      </c>
      <c r="F1314" s="17">
        <v>-137360.80000000005</v>
      </c>
    </row>
    <row r="1315" spans="2:6" x14ac:dyDescent="0.25">
      <c r="B1315" s="14">
        <v>1270</v>
      </c>
      <c r="C1315" s="17">
        <v>42</v>
      </c>
      <c r="D1315" s="17">
        <v>87.72</v>
      </c>
      <c r="E1315" s="17">
        <v>22181</v>
      </c>
      <c r="F1315" s="17">
        <v>686699.67999999993</v>
      </c>
    </row>
    <row r="1316" spans="2:6" x14ac:dyDescent="0.25">
      <c r="B1316" s="14">
        <v>1271</v>
      </c>
      <c r="C1316" s="17">
        <v>44</v>
      </c>
      <c r="D1316" s="17">
        <v>90.82</v>
      </c>
      <c r="E1316" s="17">
        <v>20352</v>
      </c>
      <c r="F1316" s="17">
        <v>456191.3600000001</v>
      </c>
    </row>
    <row r="1317" spans="2:6" x14ac:dyDescent="0.25">
      <c r="B1317" s="14">
        <v>1272</v>
      </c>
      <c r="C1317" s="17">
        <v>39</v>
      </c>
      <c r="D1317" s="17">
        <v>75.95</v>
      </c>
      <c r="E1317" s="17">
        <v>18773</v>
      </c>
      <c r="F1317" s="17">
        <v>727870.64999999991</v>
      </c>
    </row>
    <row r="1318" spans="2:6" x14ac:dyDescent="0.25">
      <c r="B1318" s="14">
        <v>1273</v>
      </c>
      <c r="C1318" s="17">
        <v>43</v>
      </c>
      <c r="D1318" s="17">
        <v>80.03</v>
      </c>
      <c r="E1318" s="17">
        <v>23659</v>
      </c>
      <c r="F1318" s="17">
        <v>947374.23</v>
      </c>
    </row>
    <row r="1319" spans="2:6" x14ac:dyDescent="0.25">
      <c r="B1319" s="14">
        <v>1274</v>
      </c>
      <c r="C1319" s="17">
        <v>44</v>
      </c>
      <c r="D1319" s="17">
        <v>92.7</v>
      </c>
      <c r="E1319" s="17">
        <v>6273</v>
      </c>
      <c r="F1319" s="17">
        <v>-459192.10000000003</v>
      </c>
    </row>
    <row r="1320" spans="2:6" x14ac:dyDescent="0.25">
      <c r="B1320" s="14">
        <v>1275</v>
      </c>
      <c r="C1320" s="17">
        <v>45</v>
      </c>
      <c r="D1320" s="17">
        <v>80.34</v>
      </c>
      <c r="E1320" s="17">
        <v>26148</v>
      </c>
      <c r="F1320" s="17">
        <v>1076061.68</v>
      </c>
    </row>
    <row r="1321" spans="2:6" x14ac:dyDescent="0.25">
      <c r="B1321" s="14">
        <v>1276</v>
      </c>
      <c r="C1321" s="17">
        <v>40</v>
      </c>
      <c r="D1321" s="17">
        <v>104.89</v>
      </c>
      <c r="E1321" s="17">
        <v>18465</v>
      </c>
      <c r="F1321" s="17">
        <v>149141.15000000002</v>
      </c>
    </row>
    <row r="1322" spans="2:6" x14ac:dyDescent="0.25">
      <c r="B1322" s="14">
        <v>1277</v>
      </c>
      <c r="C1322" s="17">
        <v>40</v>
      </c>
      <c r="D1322" s="17">
        <v>96.29</v>
      </c>
      <c r="E1322" s="17">
        <v>22915</v>
      </c>
      <c r="F1322" s="17">
        <v>586999.64999999991</v>
      </c>
    </row>
    <row r="1323" spans="2:6" x14ac:dyDescent="0.25">
      <c r="B1323" s="14">
        <v>1278</v>
      </c>
      <c r="C1323" s="17">
        <v>40</v>
      </c>
      <c r="D1323" s="17">
        <v>77.959999999999994</v>
      </c>
      <c r="E1323" s="17">
        <v>16988</v>
      </c>
      <c r="F1323" s="17">
        <v>526707.52</v>
      </c>
    </row>
    <row r="1324" spans="2:6" x14ac:dyDescent="0.25">
      <c r="B1324" s="14">
        <v>1279</v>
      </c>
      <c r="C1324" s="17">
        <v>42</v>
      </c>
      <c r="D1324" s="17">
        <v>98.43</v>
      </c>
      <c r="E1324" s="17">
        <v>20238</v>
      </c>
      <c r="F1324" s="17">
        <v>335339.65999999992</v>
      </c>
    </row>
    <row r="1325" spans="2:6" x14ac:dyDescent="0.25">
      <c r="B1325" s="14">
        <v>1280</v>
      </c>
      <c r="C1325" s="17">
        <v>43</v>
      </c>
      <c r="D1325" s="17">
        <v>104.77</v>
      </c>
      <c r="E1325" s="17">
        <v>22007</v>
      </c>
      <c r="F1325" s="17">
        <v>277418.6100000001</v>
      </c>
    </row>
    <row r="1326" spans="2:6" x14ac:dyDescent="0.25">
      <c r="B1326" s="14">
        <v>1281</v>
      </c>
      <c r="C1326" s="17">
        <v>40</v>
      </c>
      <c r="D1326" s="17">
        <v>99.95</v>
      </c>
      <c r="E1326" s="17">
        <v>15233</v>
      </c>
      <c r="F1326" s="17">
        <v>49508.649999999907</v>
      </c>
    </row>
    <row r="1327" spans="2:6" x14ac:dyDescent="0.25">
      <c r="B1327" s="14">
        <v>1282</v>
      </c>
      <c r="C1327" s="17">
        <v>40</v>
      </c>
      <c r="D1327" s="17">
        <v>75.959999999999994</v>
      </c>
      <c r="E1327" s="17">
        <v>13334</v>
      </c>
      <c r="F1327" s="17">
        <v>257255.3600000001</v>
      </c>
    </row>
    <row r="1328" spans="2:6" x14ac:dyDescent="0.25">
      <c r="B1328" s="14">
        <v>1283</v>
      </c>
      <c r="C1328" s="17">
        <v>41</v>
      </c>
      <c r="D1328" s="17">
        <v>103.91</v>
      </c>
      <c r="E1328" s="17">
        <v>13478</v>
      </c>
      <c r="F1328" s="17">
        <v>-120974.97999999998</v>
      </c>
    </row>
    <row r="1329" spans="2:6" x14ac:dyDescent="0.25">
      <c r="B1329" s="14">
        <v>1284</v>
      </c>
      <c r="C1329" s="17">
        <v>40</v>
      </c>
      <c r="D1329" s="17">
        <v>86.43</v>
      </c>
      <c r="E1329" s="17">
        <v>11671</v>
      </c>
      <c r="F1329" s="17">
        <v>-3035.5300000000279</v>
      </c>
    </row>
    <row r="1330" spans="2:6" x14ac:dyDescent="0.25">
      <c r="B1330" s="14">
        <v>1285</v>
      </c>
      <c r="C1330" s="17">
        <v>40</v>
      </c>
      <c r="D1330" s="17">
        <v>80.709999999999994</v>
      </c>
      <c r="E1330" s="17">
        <v>15915</v>
      </c>
      <c r="F1330" s="17">
        <v>395985.35000000009</v>
      </c>
    </row>
    <row r="1331" spans="2:6" x14ac:dyDescent="0.25">
      <c r="B1331" s="14">
        <v>1286</v>
      </c>
      <c r="C1331" s="17">
        <v>43</v>
      </c>
      <c r="D1331" s="17">
        <v>92.66</v>
      </c>
      <c r="E1331" s="17">
        <v>9543</v>
      </c>
      <c r="F1331" s="17">
        <v>-245546.38</v>
      </c>
    </row>
    <row r="1332" spans="2:6" x14ac:dyDescent="0.25">
      <c r="B1332" s="14">
        <v>1287</v>
      </c>
      <c r="C1332" s="17">
        <v>39</v>
      </c>
      <c r="D1332" s="17">
        <v>91.07</v>
      </c>
      <c r="E1332" s="17">
        <v>25167</v>
      </c>
      <c r="F1332" s="17">
        <v>884761.31</v>
      </c>
    </row>
    <row r="1333" spans="2:6" x14ac:dyDescent="0.25">
      <c r="B1333" s="14">
        <v>1288</v>
      </c>
      <c r="C1333" s="17">
        <v>40</v>
      </c>
      <c r="D1333" s="17">
        <v>83.62</v>
      </c>
      <c r="E1333" s="17">
        <v>16910</v>
      </c>
      <c r="F1333" s="17">
        <v>424675.79999999981</v>
      </c>
    </row>
    <row r="1334" spans="2:6" x14ac:dyDescent="0.25">
      <c r="B1334" s="14">
        <v>1289</v>
      </c>
      <c r="C1334" s="17">
        <v>39</v>
      </c>
      <c r="D1334" s="17">
        <v>90.05</v>
      </c>
      <c r="E1334" s="17">
        <v>19600</v>
      </c>
      <c r="F1334" s="17">
        <v>521020</v>
      </c>
    </row>
    <row r="1335" spans="2:6" x14ac:dyDescent="0.25">
      <c r="B1335" s="14">
        <v>1290</v>
      </c>
      <c r="C1335" s="17">
        <v>40</v>
      </c>
      <c r="D1335" s="17">
        <v>87.49</v>
      </c>
      <c r="E1335" s="17">
        <v>14454</v>
      </c>
      <c r="F1335" s="17">
        <v>183605.54000000004</v>
      </c>
    </row>
    <row r="1336" spans="2:6" x14ac:dyDescent="0.25">
      <c r="B1336" s="14">
        <v>1291</v>
      </c>
      <c r="C1336" s="17">
        <v>42</v>
      </c>
      <c r="D1336" s="17">
        <v>93.71</v>
      </c>
      <c r="E1336" s="17">
        <v>20918</v>
      </c>
      <c r="F1336" s="17">
        <v>473900.2200000002</v>
      </c>
    </row>
    <row r="1337" spans="2:6" x14ac:dyDescent="0.25">
      <c r="B1337" s="14">
        <v>1292</v>
      </c>
      <c r="C1337" s="17">
        <v>42</v>
      </c>
      <c r="D1337" s="17">
        <v>96.8</v>
      </c>
      <c r="E1337" s="17">
        <v>13453</v>
      </c>
      <c r="F1337" s="17">
        <v>-40129.399999999907</v>
      </c>
    </row>
    <row r="1338" spans="2:6" x14ac:dyDescent="0.25">
      <c r="B1338" s="14">
        <v>1293</v>
      </c>
      <c r="C1338" s="17">
        <v>42</v>
      </c>
      <c r="D1338" s="17">
        <v>100.43</v>
      </c>
      <c r="E1338" s="17">
        <v>18854</v>
      </c>
      <c r="F1338" s="17">
        <v>216570.7799999998</v>
      </c>
    </row>
    <row r="1339" spans="2:6" x14ac:dyDescent="0.25">
      <c r="B1339" s="14">
        <v>1294</v>
      </c>
      <c r="C1339" s="17">
        <v>39</v>
      </c>
      <c r="D1339" s="17">
        <v>97.95</v>
      </c>
      <c r="E1339" s="17">
        <v>26537</v>
      </c>
      <c r="F1339" s="17">
        <v>796620.84999999986</v>
      </c>
    </row>
    <row r="1340" spans="2:6" x14ac:dyDescent="0.25">
      <c r="B1340" s="14">
        <v>1295</v>
      </c>
      <c r="C1340" s="17">
        <v>39</v>
      </c>
      <c r="D1340" s="17">
        <v>87.53</v>
      </c>
      <c r="E1340" s="17">
        <v>23443</v>
      </c>
      <c r="F1340" s="17">
        <v>848914.21</v>
      </c>
    </row>
    <row r="1341" spans="2:6" x14ac:dyDescent="0.25">
      <c r="B1341" s="14">
        <v>1296</v>
      </c>
      <c r="C1341" s="17">
        <v>40</v>
      </c>
      <c r="D1341" s="17">
        <v>97.05</v>
      </c>
      <c r="E1341" s="17">
        <v>15002</v>
      </c>
      <c r="F1341" s="17">
        <v>79373.900000000023</v>
      </c>
    </row>
    <row r="1342" spans="2:6" x14ac:dyDescent="0.25">
      <c r="B1342" s="14">
        <v>1297</v>
      </c>
      <c r="C1342" s="17">
        <v>42</v>
      </c>
      <c r="D1342" s="17">
        <v>80.989999999999995</v>
      </c>
      <c r="E1342" s="17">
        <v>18907</v>
      </c>
      <c r="F1342" s="17">
        <v>587121.07000000007</v>
      </c>
    </row>
    <row r="1343" spans="2:6" x14ac:dyDescent="0.25">
      <c r="B1343" s="14">
        <v>1298</v>
      </c>
      <c r="C1343" s="17">
        <v>43</v>
      </c>
      <c r="D1343" s="17">
        <v>98.99</v>
      </c>
      <c r="E1343" s="17">
        <v>21159</v>
      </c>
      <c r="F1343" s="17">
        <v>356274.59000000008</v>
      </c>
    </row>
    <row r="1344" spans="2:6" x14ac:dyDescent="0.25">
      <c r="B1344" s="14">
        <v>1299</v>
      </c>
      <c r="C1344" s="17">
        <v>44</v>
      </c>
      <c r="D1344" s="17">
        <v>97.33</v>
      </c>
      <c r="E1344" s="17">
        <v>16833</v>
      </c>
      <c r="F1344" s="17">
        <v>120759.10999999999</v>
      </c>
    </row>
    <row r="1345" spans="2:6" x14ac:dyDescent="0.25">
      <c r="B1345" s="14">
        <v>1300</v>
      </c>
      <c r="C1345" s="17">
        <v>41</v>
      </c>
      <c r="D1345" s="17">
        <v>85.57</v>
      </c>
      <c r="E1345" s="17">
        <v>4729</v>
      </c>
      <c r="F1345" s="17">
        <v>-507478.52999999997</v>
      </c>
    </row>
    <row r="1346" spans="2:6" x14ac:dyDescent="0.25">
      <c r="B1346" s="14">
        <v>1301</v>
      </c>
      <c r="C1346" s="17">
        <v>44</v>
      </c>
      <c r="D1346" s="17">
        <v>91.71</v>
      </c>
      <c r="E1346" s="17">
        <v>25389</v>
      </c>
      <c r="F1346" s="17">
        <v>756869.81</v>
      </c>
    </row>
    <row r="1347" spans="2:6" x14ac:dyDescent="0.25">
      <c r="B1347" s="14">
        <v>1302</v>
      </c>
      <c r="C1347" s="17">
        <v>41</v>
      </c>
      <c r="D1347" s="17">
        <v>101.48</v>
      </c>
      <c r="E1347" s="17">
        <v>19155</v>
      </c>
      <c r="F1347" s="17">
        <v>232640.59999999986</v>
      </c>
    </row>
    <row r="1348" spans="2:6" x14ac:dyDescent="0.25">
      <c r="B1348" s="14">
        <v>1303</v>
      </c>
      <c r="C1348" s="17">
        <v>44</v>
      </c>
      <c r="D1348" s="17">
        <v>92.45</v>
      </c>
      <c r="E1348" s="17">
        <v>18066</v>
      </c>
      <c r="F1348" s="17">
        <v>280028.30000000005</v>
      </c>
    </row>
    <row r="1349" spans="2:6" x14ac:dyDescent="0.25">
      <c r="B1349" s="14">
        <v>1304</v>
      </c>
      <c r="C1349" s="17">
        <v>43</v>
      </c>
      <c r="D1349" s="17">
        <v>85.36</v>
      </c>
      <c r="E1349" s="17">
        <v>26289</v>
      </c>
      <c r="F1349" s="17">
        <v>1007054.96</v>
      </c>
    </row>
    <row r="1350" spans="2:6" x14ac:dyDescent="0.25">
      <c r="B1350" s="14">
        <v>1305</v>
      </c>
      <c r="C1350" s="17">
        <v>42</v>
      </c>
      <c r="D1350" s="17">
        <v>88.72</v>
      </c>
      <c r="E1350" s="17">
        <v>14907</v>
      </c>
      <c r="F1350" s="17">
        <v>167849.95999999996</v>
      </c>
    </row>
    <row r="1351" spans="2:6" x14ac:dyDescent="0.25">
      <c r="B1351" s="14">
        <v>1306</v>
      </c>
      <c r="C1351" s="17">
        <v>43</v>
      </c>
      <c r="D1351" s="17">
        <v>92.85</v>
      </c>
      <c r="E1351" s="17">
        <v>9844</v>
      </c>
      <c r="F1351" s="17">
        <v>-228351.39999999991</v>
      </c>
    </row>
    <row r="1352" spans="2:6" x14ac:dyDescent="0.25">
      <c r="B1352" s="14">
        <v>1307</v>
      </c>
      <c r="C1352" s="17">
        <v>45</v>
      </c>
      <c r="D1352" s="17">
        <v>86.37</v>
      </c>
      <c r="E1352" s="17">
        <v>9818</v>
      </c>
      <c r="F1352" s="17">
        <v>-186008.66000000003</v>
      </c>
    </row>
    <row r="1353" spans="2:6" x14ac:dyDescent="0.25">
      <c r="B1353" s="14">
        <v>1308</v>
      </c>
      <c r="C1353" s="17">
        <v>45</v>
      </c>
      <c r="D1353" s="17">
        <v>101.6</v>
      </c>
      <c r="E1353" s="17">
        <v>9286</v>
      </c>
      <c r="F1353" s="17">
        <v>-363413.59999999992</v>
      </c>
    </row>
    <row r="1354" spans="2:6" x14ac:dyDescent="0.25">
      <c r="B1354" s="14">
        <v>1309</v>
      </c>
      <c r="C1354" s="17">
        <v>41</v>
      </c>
      <c r="D1354" s="17">
        <v>96.52</v>
      </c>
      <c r="E1354" s="17">
        <v>26893</v>
      </c>
      <c r="F1354" s="17">
        <v>803381.64000000013</v>
      </c>
    </row>
    <row r="1355" spans="2:6" x14ac:dyDescent="0.25">
      <c r="B1355" s="14">
        <v>1310</v>
      </c>
      <c r="C1355" s="17">
        <v>42</v>
      </c>
      <c r="D1355" s="17">
        <v>101.98</v>
      </c>
      <c r="E1355" s="17">
        <v>12303</v>
      </c>
      <c r="F1355" s="17">
        <v>-173088.94000000006</v>
      </c>
    </row>
    <row r="1356" spans="2:6" x14ac:dyDescent="0.25">
      <c r="B1356" s="14">
        <v>1311</v>
      </c>
      <c r="C1356" s="17">
        <v>44</v>
      </c>
      <c r="D1356" s="17">
        <v>95.26</v>
      </c>
      <c r="E1356" s="17">
        <v>17658</v>
      </c>
      <c r="F1356" s="17">
        <v>204888.91999999993</v>
      </c>
    </row>
    <row r="1357" spans="2:6" x14ac:dyDescent="0.25">
      <c r="B1357" s="14">
        <v>1312</v>
      </c>
      <c r="C1357" s="17">
        <v>41</v>
      </c>
      <c r="D1357" s="17">
        <v>92.25</v>
      </c>
      <c r="E1357" s="17">
        <v>19979</v>
      </c>
      <c r="F1357" s="17">
        <v>463619.25</v>
      </c>
    </row>
    <row r="1358" spans="2:6" x14ac:dyDescent="0.25">
      <c r="B1358" s="14">
        <v>1313</v>
      </c>
      <c r="C1358" s="17">
        <v>41</v>
      </c>
      <c r="D1358" s="17">
        <v>76.14</v>
      </c>
      <c r="E1358" s="17">
        <v>19962</v>
      </c>
      <c r="F1358" s="17">
        <v>784089.32000000007</v>
      </c>
    </row>
    <row r="1359" spans="2:6" x14ac:dyDescent="0.25">
      <c r="B1359" s="14">
        <v>1314</v>
      </c>
      <c r="C1359" s="17">
        <v>43</v>
      </c>
      <c r="D1359" s="17">
        <v>103.92</v>
      </c>
      <c r="E1359" s="17">
        <v>18284</v>
      </c>
      <c r="F1359" s="17">
        <v>102230.71999999997</v>
      </c>
    </row>
    <row r="1360" spans="2:6" x14ac:dyDescent="0.25">
      <c r="B1360" s="14">
        <v>1315</v>
      </c>
      <c r="C1360" s="17">
        <v>42</v>
      </c>
      <c r="D1360" s="17">
        <v>90.15</v>
      </c>
      <c r="E1360" s="17">
        <v>9123</v>
      </c>
      <c r="F1360" s="17">
        <v>-240127.45000000007</v>
      </c>
    </row>
    <row r="1361" spans="2:6" x14ac:dyDescent="0.25">
      <c r="B1361" s="14">
        <v>1316</v>
      </c>
      <c r="C1361" s="17">
        <v>41</v>
      </c>
      <c r="D1361" s="17">
        <v>79.709999999999994</v>
      </c>
      <c r="E1361" s="17">
        <v>17154</v>
      </c>
      <c r="F1361" s="17">
        <v>492986.66000000015</v>
      </c>
    </row>
    <row r="1362" spans="2:6" x14ac:dyDescent="0.25">
      <c r="B1362" s="14">
        <v>1317</v>
      </c>
      <c r="C1362" s="17">
        <v>41</v>
      </c>
      <c r="D1362" s="17">
        <v>92.24</v>
      </c>
      <c r="E1362" s="17">
        <v>19776</v>
      </c>
      <c r="F1362" s="17">
        <v>450469.76</v>
      </c>
    </row>
    <row r="1363" spans="2:6" x14ac:dyDescent="0.25">
      <c r="B1363" s="14">
        <v>1318</v>
      </c>
      <c r="C1363" s="17">
        <v>45</v>
      </c>
      <c r="D1363" s="17">
        <v>103.22</v>
      </c>
      <c r="E1363" s="17">
        <v>6879</v>
      </c>
      <c r="F1363" s="17">
        <v>-500684.38</v>
      </c>
    </row>
    <row r="1364" spans="2:6" x14ac:dyDescent="0.25">
      <c r="B1364" s="14">
        <v>1319</v>
      </c>
      <c r="C1364" s="17">
        <v>43</v>
      </c>
      <c r="D1364" s="17">
        <v>78.790000000000006</v>
      </c>
      <c r="E1364" s="17">
        <v>7683</v>
      </c>
      <c r="F1364" s="17">
        <v>-256795.57000000007</v>
      </c>
    </row>
    <row r="1365" spans="2:6" x14ac:dyDescent="0.25">
      <c r="B1365" s="14">
        <v>1320</v>
      </c>
      <c r="C1365" s="17">
        <v>41</v>
      </c>
      <c r="D1365" s="17">
        <v>98.28</v>
      </c>
      <c r="E1365" s="17">
        <v>11833</v>
      </c>
      <c r="F1365" s="17">
        <v>-143333.24</v>
      </c>
    </row>
    <row r="1366" spans="2:6" x14ac:dyDescent="0.25">
      <c r="B1366" s="14">
        <v>1321</v>
      </c>
      <c r="C1366" s="17">
        <v>44</v>
      </c>
      <c r="D1366" s="17">
        <v>98.97</v>
      </c>
      <c r="E1366" s="17">
        <v>14404</v>
      </c>
      <c r="F1366" s="17">
        <v>-42943.880000000005</v>
      </c>
    </row>
    <row r="1367" spans="2:6" x14ac:dyDescent="0.25">
      <c r="B1367" s="14">
        <v>1322</v>
      </c>
      <c r="C1367" s="17">
        <v>40</v>
      </c>
      <c r="D1367" s="17">
        <v>94.61</v>
      </c>
      <c r="E1367" s="17">
        <v>11210</v>
      </c>
      <c r="F1367" s="17">
        <v>-128188.09999999998</v>
      </c>
    </row>
    <row r="1368" spans="2:6" x14ac:dyDescent="0.25">
      <c r="B1368" s="14">
        <v>1323</v>
      </c>
      <c r="C1368" s="17">
        <v>42</v>
      </c>
      <c r="D1368" s="17">
        <v>87.13</v>
      </c>
      <c r="E1368" s="17">
        <v>13161</v>
      </c>
      <c r="F1368" s="17">
        <v>69559.070000000065</v>
      </c>
    </row>
    <row r="1369" spans="2:6" x14ac:dyDescent="0.25">
      <c r="B1369" s="14">
        <v>1324</v>
      </c>
      <c r="C1369" s="17">
        <v>42</v>
      </c>
      <c r="D1369" s="17">
        <v>93.43</v>
      </c>
      <c r="E1369" s="17">
        <v>13467</v>
      </c>
      <c r="F1369" s="17">
        <v>6097.1899999999441</v>
      </c>
    </row>
    <row r="1370" spans="2:6" x14ac:dyDescent="0.25">
      <c r="B1370" s="14">
        <v>1325</v>
      </c>
      <c r="C1370" s="17">
        <v>40</v>
      </c>
      <c r="D1370" s="17">
        <v>83.68</v>
      </c>
      <c r="E1370" s="17">
        <v>23889</v>
      </c>
      <c r="F1370" s="17">
        <v>949319.47999999975</v>
      </c>
    </row>
    <row r="1371" spans="2:6" x14ac:dyDescent="0.25">
      <c r="B1371" s="14">
        <v>1326</v>
      </c>
      <c r="C1371" s="17">
        <v>40</v>
      </c>
      <c r="D1371" s="17">
        <v>93.5</v>
      </c>
      <c r="E1371" s="17">
        <v>22675</v>
      </c>
      <c r="F1371" s="17">
        <v>635212.5</v>
      </c>
    </row>
    <row r="1372" spans="2:6" x14ac:dyDescent="0.25">
      <c r="B1372" s="14">
        <v>1327</v>
      </c>
      <c r="C1372" s="17">
        <v>40</v>
      </c>
      <c r="D1372" s="17">
        <v>94.46</v>
      </c>
      <c r="E1372" s="17">
        <v>28142</v>
      </c>
      <c r="F1372" s="17">
        <v>966284.68000000017</v>
      </c>
    </row>
    <row r="1373" spans="2:6" x14ac:dyDescent="0.25">
      <c r="B1373" s="14">
        <v>1328</v>
      </c>
      <c r="C1373" s="17">
        <v>42</v>
      </c>
      <c r="D1373" s="17">
        <v>78.27</v>
      </c>
      <c r="E1373" s="17">
        <v>18410</v>
      </c>
      <c r="F1373" s="17">
        <v>599419.30000000005</v>
      </c>
    </row>
    <row r="1374" spans="2:6" x14ac:dyDescent="0.25">
      <c r="B1374" s="14">
        <v>1329</v>
      </c>
      <c r="C1374" s="17">
        <v>40</v>
      </c>
      <c r="D1374" s="17">
        <v>95.91</v>
      </c>
      <c r="E1374" s="17">
        <v>28696</v>
      </c>
      <c r="F1374" s="17">
        <v>960430.64000000013</v>
      </c>
    </row>
    <row r="1375" spans="2:6" x14ac:dyDescent="0.25">
      <c r="B1375" s="14">
        <v>1330</v>
      </c>
      <c r="C1375" s="17">
        <v>41</v>
      </c>
      <c r="D1375" s="17">
        <v>103.65</v>
      </c>
      <c r="E1375" s="17">
        <v>17300</v>
      </c>
      <c r="F1375" s="17">
        <v>90254.999999999884</v>
      </c>
    </row>
    <row r="1376" spans="2:6" x14ac:dyDescent="0.25">
      <c r="B1376" s="14">
        <v>1331</v>
      </c>
      <c r="C1376" s="17">
        <v>41</v>
      </c>
      <c r="D1376" s="17">
        <v>77.400000000000006</v>
      </c>
      <c r="E1376" s="17">
        <v>21094</v>
      </c>
      <c r="F1376" s="17">
        <v>850176.39999999991</v>
      </c>
    </row>
    <row r="1377" spans="2:6" x14ac:dyDescent="0.25">
      <c r="B1377" s="14">
        <v>1332</v>
      </c>
      <c r="C1377" s="17">
        <v>40</v>
      </c>
      <c r="D1377" s="17">
        <v>91.96</v>
      </c>
      <c r="E1377" s="17">
        <v>13284</v>
      </c>
      <c r="F1377" s="17">
        <v>40559.360000000102</v>
      </c>
    </row>
    <row r="1378" spans="2:6" x14ac:dyDescent="0.25">
      <c r="B1378" s="14">
        <v>1333</v>
      </c>
      <c r="C1378" s="17">
        <v>42</v>
      </c>
      <c r="D1378" s="17">
        <v>90.23</v>
      </c>
      <c r="E1378" s="17">
        <v>18502</v>
      </c>
      <c r="F1378" s="17">
        <v>385378.54000000004</v>
      </c>
    </row>
    <row r="1379" spans="2:6" x14ac:dyDescent="0.25">
      <c r="B1379" s="14">
        <v>1334</v>
      </c>
      <c r="C1379" s="17">
        <v>42</v>
      </c>
      <c r="D1379" s="17">
        <v>103.82</v>
      </c>
      <c r="E1379" s="17">
        <v>24249</v>
      </c>
      <c r="F1379" s="17">
        <v>439561.82000000007</v>
      </c>
    </row>
    <row r="1380" spans="2:6" x14ac:dyDescent="0.25">
      <c r="B1380" s="14">
        <v>1335</v>
      </c>
      <c r="C1380" s="17">
        <v>42</v>
      </c>
      <c r="D1380" s="17">
        <v>102.32</v>
      </c>
      <c r="E1380" s="17">
        <v>21179</v>
      </c>
      <c r="F1380" s="17">
        <v>308067.7200000002</v>
      </c>
    </row>
    <row r="1381" spans="2:6" x14ac:dyDescent="0.25">
      <c r="B1381" s="14">
        <v>1336</v>
      </c>
      <c r="C1381" s="17">
        <v>41</v>
      </c>
      <c r="D1381" s="17">
        <v>76.540000000000006</v>
      </c>
      <c r="E1381" s="17">
        <v>20357</v>
      </c>
      <c r="F1381" s="17">
        <v>808281.22</v>
      </c>
    </row>
    <row r="1382" spans="2:6" x14ac:dyDescent="0.25">
      <c r="B1382" s="14">
        <v>1337</v>
      </c>
      <c r="C1382" s="17">
        <v>40</v>
      </c>
      <c r="D1382" s="17">
        <v>75.52</v>
      </c>
      <c r="E1382" s="17">
        <v>20091</v>
      </c>
      <c r="F1382" s="17">
        <v>827196.68000000017</v>
      </c>
    </row>
    <row r="1383" spans="2:6" x14ac:dyDescent="0.25">
      <c r="B1383" s="14">
        <v>1338</v>
      </c>
      <c r="C1383" s="17">
        <v>45</v>
      </c>
      <c r="D1383" s="17">
        <v>95.76</v>
      </c>
      <c r="E1383" s="17">
        <v>17051</v>
      </c>
      <c r="F1383" s="17">
        <v>143050.23999999987</v>
      </c>
    </row>
    <row r="1384" spans="2:6" x14ac:dyDescent="0.25">
      <c r="B1384" s="14">
        <v>1339</v>
      </c>
      <c r="C1384" s="17">
        <v>44</v>
      </c>
      <c r="D1384" s="17">
        <v>76.7</v>
      </c>
      <c r="E1384" s="17">
        <v>11712</v>
      </c>
      <c r="F1384" s="17">
        <v>67049.599999999977</v>
      </c>
    </row>
    <row r="1385" spans="2:6" x14ac:dyDescent="0.25">
      <c r="B1385" s="14">
        <v>1340</v>
      </c>
      <c r="C1385" s="17">
        <v>41</v>
      </c>
      <c r="D1385" s="17">
        <v>102.78</v>
      </c>
      <c r="E1385" s="17">
        <v>16423</v>
      </c>
      <c r="F1385" s="17">
        <v>56878.059999999939</v>
      </c>
    </row>
    <row r="1386" spans="2:6" x14ac:dyDescent="0.25">
      <c r="B1386" s="14">
        <v>1341</v>
      </c>
      <c r="C1386" s="17">
        <v>43</v>
      </c>
      <c r="D1386" s="17">
        <v>84.63</v>
      </c>
      <c r="E1386" s="17">
        <v>13733</v>
      </c>
      <c r="F1386" s="17">
        <v>130124.21000000008</v>
      </c>
    </row>
    <row r="1387" spans="2:6" x14ac:dyDescent="0.25">
      <c r="B1387" s="14">
        <v>1342</v>
      </c>
      <c r="C1387" s="17">
        <v>42</v>
      </c>
      <c r="D1387" s="17">
        <v>80.23</v>
      </c>
      <c r="E1387" s="17">
        <v>30143</v>
      </c>
      <c r="F1387" s="17">
        <v>1464078.1099999999</v>
      </c>
    </row>
    <row r="1388" spans="2:6" x14ac:dyDescent="0.25">
      <c r="B1388" s="14">
        <v>1343</v>
      </c>
      <c r="C1388" s="17">
        <v>43</v>
      </c>
      <c r="D1388" s="17">
        <v>80.45</v>
      </c>
      <c r="E1388" s="17">
        <v>13806</v>
      </c>
      <c r="F1388" s="17">
        <v>193043.29999999993</v>
      </c>
    </row>
    <row r="1389" spans="2:6" x14ac:dyDescent="0.25">
      <c r="B1389" s="14">
        <v>1344</v>
      </c>
      <c r="C1389" s="17">
        <v>39</v>
      </c>
      <c r="D1389" s="17">
        <v>85.85</v>
      </c>
      <c r="E1389" s="17">
        <v>17234</v>
      </c>
      <c r="F1389" s="17">
        <v>427901.10000000009</v>
      </c>
    </row>
    <row r="1390" spans="2:6" x14ac:dyDescent="0.25">
      <c r="B1390" s="14">
        <v>1345</v>
      </c>
      <c r="C1390" s="17">
        <v>40</v>
      </c>
      <c r="D1390" s="17">
        <v>83.11</v>
      </c>
      <c r="E1390" s="17">
        <v>25686</v>
      </c>
      <c r="F1390" s="17">
        <v>1099310.54</v>
      </c>
    </row>
    <row r="1391" spans="2:6" x14ac:dyDescent="0.25">
      <c r="B1391" s="14">
        <v>1346</v>
      </c>
      <c r="C1391" s="17">
        <v>39</v>
      </c>
      <c r="D1391" s="17">
        <v>101.09</v>
      </c>
      <c r="E1391" s="17">
        <v>17346</v>
      </c>
      <c r="F1391" s="17">
        <v>171852.86</v>
      </c>
    </row>
    <row r="1392" spans="2:6" x14ac:dyDescent="0.25">
      <c r="B1392" s="14">
        <v>1347</v>
      </c>
      <c r="C1392" s="17">
        <v>41</v>
      </c>
      <c r="D1392" s="17">
        <v>99.39</v>
      </c>
      <c r="E1392" s="17">
        <v>19751</v>
      </c>
      <c r="F1392" s="17">
        <v>307606.1100000001</v>
      </c>
    </row>
    <row r="1393" spans="2:6" x14ac:dyDescent="0.25">
      <c r="B1393" s="14">
        <v>1348</v>
      </c>
      <c r="C1393" s="17">
        <v>43</v>
      </c>
      <c r="D1393" s="17">
        <v>83.61</v>
      </c>
      <c r="E1393" s="17">
        <v>16604</v>
      </c>
      <c r="F1393" s="17">
        <v>351963.56000000006</v>
      </c>
    </row>
    <row r="1394" spans="2:6" x14ac:dyDescent="0.25">
      <c r="B1394" s="14">
        <v>1349</v>
      </c>
      <c r="C1394" s="17">
        <v>41</v>
      </c>
      <c r="D1394" s="17">
        <v>92.91</v>
      </c>
      <c r="E1394" s="17">
        <v>19795</v>
      </c>
      <c r="F1394" s="17">
        <v>438456.55000000005</v>
      </c>
    </row>
    <row r="1395" spans="2:6" x14ac:dyDescent="0.25">
      <c r="B1395" s="14">
        <v>1350</v>
      </c>
      <c r="C1395" s="17">
        <v>39</v>
      </c>
      <c r="D1395" s="17">
        <v>103.03</v>
      </c>
      <c r="E1395" s="17">
        <v>26637</v>
      </c>
      <c r="F1395" s="17">
        <v>667509.8899999999</v>
      </c>
    </row>
    <row r="1396" spans="2:6" x14ac:dyDescent="0.25">
      <c r="B1396" s="14">
        <v>1351</v>
      </c>
      <c r="C1396" s="17">
        <v>44</v>
      </c>
      <c r="D1396" s="17">
        <v>84.42</v>
      </c>
      <c r="E1396" s="17">
        <v>25531</v>
      </c>
      <c r="F1396" s="17">
        <v>951977.98</v>
      </c>
    </row>
    <row r="1397" spans="2:6" x14ac:dyDescent="0.25">
      <c r="B1397" s="14">
        <v>1352</v>
      </c>
      <c r="C1397" s="17">
        <v>39</v>
      </c>
      <c r="D1397" s="17">
        <v>75.66</v>
      </c>
      <c r="E1397" s="17">
        <v>24150</v>
      </c>
      <c r="F1397" s="17">
        <v>1186811</v>
      </c>
    </row>
    <row r="1398" spans="2:6" x14ac:dyDescent="0.25">
      <c r="B1398" s="14">
        <v>1353</v>
      </c>
      <c r="C1398" s="17">
        <v>40</v>
      </c>
      <c r="D1398" s="17">
        <v>92.48</v>
      </c>
      <c r="E1398" s="17">
        <v>9773</v>
      </c>
      <c r="F1398" s="17">
        <v>-199900.04000000004</v>
      </c>
    </row>
    <row r="1399" spans="2:6" x14ac:dyDescent="0.25">
      <c r="B1399" s="14">
        <v>1354</v>
      </c>
      <c r="C1399" s="17">
        <v>42</v>
      </c>
      <c r="D1399" s="17">
        <v>85.61</v>
      </c>
      <c r="E1399" s="17">
        <v>20664</v>
      </c>
      <c r="F1399" s="17">
        <v>625202.96</v>
      </c>
    </row>
    <row r="1400" spans="2:6" x14ac:dyDescent="0.25">
      <c r="B1400" s="14">
        <v>1355</v>
      </c>
      <c r="C1400" s="17">
        <v>42</v>
      </c>
      <c r="D1400" s="17">
        <v>101.63</v>
      </c>
      <c r="E1400" s="17">
        <v>15722</v>
      </c>
      <c r="F1400" s="17">
        <v>20527.140000000014</v>
      </c>
    </row>
    <row r="1401" spans="2:6" x14ac:dyDescent="0.25">
      <c r="B1401" s="14">
        <v>1356</v>
      </c>
      <c r="C1401" s="17">
        <v>44</v>
      </c>
      <c r="D1401" s="17">
        <v>83.69</v>
      </c>
      <c r="E1401" s="17">
        <v>8774</v>
      </c>
      <c r="F1401" s="17">
        <v>-224326.05999999994</v>
      </c>
    </row>
    <row r="1402" spans="2:6" x14ac:dyDescent="0.25">
      <c r="B1402" s="14">
        <v>1357</v>
      </c>
      <c r="C1402" s="17">
        <v>44</v>
      </c>
      <c r="D1402" s="17">
        <v>90.76</v>
      </c>
      <c r="E1402" s="17">
        <v>25409</v>
      </c>
      <c r="F1402" s="17">
        <v>782274.15999999992</v>
      </c>
    </row>
    <row r="1403" spans="2:6" x14ac:dyDescent="0.25">
      <c r="B1403" s="14">
        <v>1358</v>
      </c>
      <c r="C1403" s="17">
        <v>42</v>
      </c>
      <c r="D1403" s="17">
        <v>88.05</v>
      </c>
      <c r="E1403" s="17">
        <v>11865</v>
      </c>
      <c r="F1403" s="17">
        <v>-31908.25</v>
      </c>
    </row>
    <row r="1404" spans="2:6" x14ac:dyDescent="0.25">
      <c r="B1404" s="14">
        <v>1359</v>
      </c>
      <c r="C1404" s="17">
        <v>41</v>
      </c>
      <c r="D1404" s="17">
        <v>79.7</v>
      </c>
      <c r="E1404" s="17">
        <v>19812</v>
      </c>
      <c r="F1404" s="17">
        <v>701279.59999999986</v>
      </c>
    </row>
    <row r="1405" spans="2:6" x14ac:dyDescent="0.25">
      <c r="B1405" s="14">
        <v>1360</v>
      </c>
      <c r="C1405" s="17">
        <v>44</v>
      </c>
      <c r="D1405" s="17">
        <v>89.51</v>
      </c>
      <c r="E1405" s="17">
        <v>15002</v>
      </c>
      <c r="F1405" s="17">
        <v>132480.97999999998</v>
      </c>
    </row>
    <row r="1406" spans="2:6" x14ac:dyDescent="0.25">
      <c r="B1406" s="14">
        <v>1361</v>
      </c>
      <c r="C1406" s="17">
        <v>40</v>
      </c>
      <c r="D1406" s="17">
        <v>77.88</v>
      </c>
      <c r="E1406" s="17">
        <v>20912</v>
      </c>
      <c r="F1406" s="17">
        <v>846381.44000000018</v>
      </c>
    </row>
    <row r="1407" spans="2:6" x14ac:dyDescent="0.25">
      <c r="B1407" s="14">
        <v>1362</v>
      </c>
      <c r="C1407" s="17">
        <v>40</v>
      </c>
      <c r="D1407" s="17">
        <v>79.650000000000006</v>
      </c>
      <c r="E1407" s="17">
        <v>22331</v>
      </c>
      <c r="F1407" s="17">
        <v>921964.84999999986</v>
      </c>
    </row>
    <row r="1408" spans="2:6" x14ac:dyDescent="0.25">
      <c r="B1408" s="14">
        <v>1363</v>
      </c>
      <c r="C1408" s="17">
        <v>41</v>
      </c>
      <c r="D1408" s="17">
        <v>91.37</v>
      </c>
      <c r="E1408" s="17">
        <v>16152</v>
      </c>
      <c r="F1408" s="17">
        <v>226207.76</v>
      </c>
    </row>
    <row r="1409" spans="2:6" x14ac:dyDescent="0.25">
      <c r="B1409" s="14">
        <v>1364</v>
      </c>
      <c r="C1409" s="17">
        <v>41</v>
      </c>
      <c r="D1409" s="17">
        <v>77.22</v>
      </c>
      <c r="E1409" s="17">
        <v>22688</v>
      </c>
      <c r="F1409" s="17">
        <v>982736.64000000013</v>
      </c>
    </row>
    <row r="1410" spans="2:6" x14ac:dyDescent="0.25">
      <c r="B1410" s="14">
        <v>1365</v>
      </c>
      <c r="C1410" s="17">
        <v>44</v>
      </c>
      <c r="D1410" s="17">
        <v>84.78</v>
      </c>
      <c r="E1410" s="17">
        <v>19828</v>
      </c>
      <c r="F1410" s="17">
        <v>542322.15999999992</v>
      </c>
    </row>
    <row r="1411" spans="2:6" x14ac:dyDescent="0.25">
      <c r="B1411" s="14">
        <v>1366</v>
      </c>
      <c r="C1411" s="17">
        <v>41</v>
      </c>
      <c r="D1411" s="17">
        <v>83.71</v>
      </c>
      <c r="E1411" s="17">
        <v>16033</v>
      </c>
      <c r="F1411" s="17">
        <v>341091.57000000007</v>
      </c>
    </row>
    <row r="1412" spans="2:6" x14ac:dyDescent="0.25">
      <c r="B1412" s="14">
        <v>1367</v>
      </c>
      <c r="C1412" s="17">
        <v>41</v>
      </c>
      <c r="D1412" s="17">
        <v>89.65</v>
      </c>
      <c r="E1412" s="17">
        <v>22167</v>
      </c>
      <c r="F1412" s="17">
        <v>665114.44999999995</v>
      </c>
    </row>
    <row r="1413" spans="2:6" x14ac:dyDescent="0.25">
      <c r="B1413" s="14">
        <v>1368</v>
      </c>
      <c r="C1413" s="17">
        <v>42</v>
      </c>
      <c r="D1413" s="17">
        <v>101.92</v>
      </c>
      <c r="E1413" s="17">
        <v>22098</v>
      </c>
      <c r="F1413" s="17">
        <v>367157.83999999985</v>
      </c>
    </row>
    <row r="1414" spans="2:6" x14ac:dyDescent="0.25">
      <c r="B1414" s="14">
        <v>1369</v>
      </c>
      <c r="C1414" s="17">
        <v>44</v>
      </c>
      <c r="D1414" s="17">
        <v>88.96</v>
      </c>
      <c r="E1414" s="17">
        <v>15260</v>
      </c>
      <c r="F1414" s="17">
        <v>157770.40000000014</v>
      </c>
    </row>
    <row r="1415" spans="2:6" x14ac:dyDescent="0.25">
      <c r="B1415" s="14">
        <v>1370</v>
      </c>
      <c r="C1415" s="17">
        <v>43</v>
      </c>
      <c r="D1415" s="17">
        <v>91.5</v>
      </c>
      <c r="E1415" s="17">
        <v>23310</v>
      </c>
      <c r="F1415" s="17">
        <v>653495</v>
      </c>
    </row>
    <row r="1416" spans="2:6" x14ac:dyDescent="0.25">
      <c r="B1416" s="14">
        <v>1371</v>
      </c>
      <c r="C1416" s="17">
        <v>41</v>
      </c>
      <c r="D1416" s="17">
        <v>93.38</v>
      </c>
      <c r="E1416" s="17">
        <v>13232</v>
      </c>
      <c r="F1416" s="17">
        <v>5051.8400000000838</v>
      </c>
    </row>
    <row r="1417" spans="2:6" x14ac:dyDescent="0.25">
      <c r="B1417" s="14">
        <v>1372</v>
      </c>
      <c r="C1417" s="17">
        <v>43</v>
      </c>
      <c r="D1417" s="17">
        <v>86.17</v>
      </c>
      <c r="E1417" s="17">
        <v>13703</v>
      </c>
      <c r="F1417" s="17">
        <v>106880.48999999999</v>
      </c>
    </row>
    <row r="1418" spans="2:6" x14ac:dyDescent="0.25">
      <c r="B1418" s="14">
        <v>1373</v>
      </c>
      <c r="C1418" s="17">
        <v>45</v>
      </c>
      <c r="D1418" s="17">
        <v>99.59</v>
      </c>
      <c r="E1418" s="17">
        <v>11340</v>
      </c>
      <c r="F1418" s="17">
        <v>-232990.60000000009</v>
      </c>
    </row>
    <row r="1419" spans="2:6" x14ac:dyDescent="0.25">
      <c r="B1419" s="14">
        <v>1374</v>
      </c>
      <c r="C1419" s="17">
        <v>43</v>
      </c>
      <c r="D1419" s="17">
        <v>77.17</v>
      </c>
      <c r="E1419" s="17">
        <v>20510</v>
      </c>
      <c r="F1419" s="17">
        <v>766803.3</v>
      </c>
    </row>
    <row r="1420" spans="2:6" x14ac:dyDescent="0.25">
      <c r="B1420" s="14">
        <v>1375</v>
      </c>
      <c r="C1420" s="17">
        <v>42</v>
      </c>
      <c r="D1420" s="17">
        <v>77</v>
      </c>
      <c r="E1420" s="17">
        <v>19700</v>
      </c>
      <c r="F1420" s="17">
        <v>726000</v>
      </c>
    </row>
    <row r="1421" spans="2:6" x14ac:dyDescent="0.25">
      <c r="B1421" s="14">
        <v>1376</v>
      </c>
      <c r="C1421" s="17">
        <v>39</v>
      </c>
      <c r="D1421" s="17">
        <v>91.12</v>
      </c>
      <c r="E1421" s="17">
        <v>26454</v>
      </c>
      <c r="F1421" s="17">
        <v>972151.51999999979</v>
      </c>
    </row>
    <row r="1422" spans="2:6" x14ac:dyDescent="0.25">
      <c r="B1422" s="14">
        <v>1377</v>
      </c>
      <c r="C1422" s="17">
        <v>42</v>
      </c>
      <c r="D1422" s="17">
        <v>104.18</v>
      </c>
      <c r="E1422" s="17">
        <v>19939</v>
      </c>
      <c r="F1422" s="17">
        <v>203177.97999999975</v>
      </c>
    </row>
    <row r="1423" spans="2:6" x14ac:dyDescent="0.25">
      <c r="B1423" s="14">
        <v>1378</v>
      </c>
      <c r="C1423" s="17">
        <v>43</v>
      </c>
      <c r="D1423" s="17">
        <v>83.83</v>
      </c>
      <c r="E1423" s="17">
        <v>19133</v>
      </c>
      <c r="F1423" s="17">
        <v>530828.6100000001</v>
      </c>
    </row>
    <row r="1424" spans="2:6" x14ac:dyDescent="0.25">
      <c r="B1424" s="14">
        <v>1379</v>
      </c>
      <c r="C1424" s="17">
        <v>43</v>
      </c>
      <c r="D1424" s="17">
        <v>100.25</v>
      </c>
      <c r="E1424" s="17">
        <v>17309</v>
      </c>
      <c r="F1424" s="17">
        <v>114976.75</v>
      </c>
    </row>
    <row r="1425" spans="2:6" x14ac:dyDescent="0.25">
      <c r="B1425" s="14">
        <v>1380</v>
      </c>
      <c r="C1425" s="17">
        <v>40</v>
      </c>
      <c r="D1425" s="17">
        <v>85.74</v>
      </c>
      <c r="E1425" s="17">
        <v>19534</v>
      </c>
      <c r="F1425" s="17">
        <v>581060.84000000008</v>
      </c>
    </row>
    <row r="1426" spans="2:6" x14ac:dyDescent="0.25">
      <c r="B1426" s="14">
        <v>1381</v>
      </c>
      <c r="C1426" s="17">
        <v>39</v>
      </c>
      <c r="D1426" s="17">
        <v>75.36</v>
      </c>
      <c r="E1426" s="17">
        <v>17932</v>
      </c>
      <c r="F1426" s="17">
        <v>667764.47999999998</v>
      </c>
    </row>
    <row r="1427" spans="2:6" x14ac:dyDescent="0.25">
      <c r="B1427" s="14">
        <v>1382</v>
      </c>
      <c r="C1427" s="17">
        <v>42</v>
      </c>
      <c r="D1427" s="17">
        <v>79.11</v>
      </c>
      <c r="E1427" s="17">
        <v>21707</v>
      </c>
      <c r="F1427" s="17">
        <v>840758.23</v>
      </c>
    </row>
    <row r="1428" spans="2:6" x14ac:dyDescent="0.25">
      <c r="B1428" s="14">
        <v>1383</v>
      </c>
      <c r="C1428" s="17">
        <v>41</v>
      </c>
      <c r="D1428" s="17">
        <v>89.78</v>
      </c>
      <c r="E1428" s="17">
        <v>16944</v>
      </c>
      <c r="F1428" s="17">
        <v>305919.67999999993</v>
      </c>
    </row>
    <row r="1429" spans="2:6" x14ac:dyDescent="0.25">
      <c r="B1429" s="14">
        <v>1384</v>
      </c>
      <c r="C1429" s="17">
        <v>39</v>
      </c>
      <c r="D1429" s="17">
        <v>82.78</v>
      </c>
      <c r="E1429" s="17">
        <v>20318</v>
      </c>
      <c r="F1429" s="17">
        <v>718955.96</v>
      </c>
    </row>
    <row r="1430" spans="2:6" x14ac:dyDescent="0.25">
      <c r="B1430" s="14">
        <v>1385</v>
      </c>
      <c r="C1430" s="17">
        <v>44</v>
      </c>
      <c r="D1430" s="17">
        <v>102.29</v>
      </c>
      <c r="E1430" s="17">
        <v>20584</v>
      </c>
      <c r="F1430" s="17">
        <v>234982.6399999999</v>
      </c>
    </row>
    <row r="1431" spans="2:6" x14ac:dyDescent="0.25">
      <c r="B1431" s="14">
        <v>1386</v>
      </c>
      <c r="C1431" s="17">
        <v>43</v>
      </c>
      <c r="D1431" s="17">
        <v>103.28</v>
      </c>
      <c r="E1431" s="17">
        <v>19303</v>
      </c>
      <c r="F1431" s="17">
        <v>167654.16000000003</v>
      </c>
    </row>
    <row r="1432" spans="2:6" x14ac:dyDescent="0.25">
      <c r="B1432" s="14">
        <v>1387</v>
      </c>
      <c r="C1432" s="17">
        <v>43</v>
      </c>
      <c r="D1432" s="17">
        <v>95.74</v>
      </c>
      <c r="E1432" s="17">
        <v>16532</v>
      </c>
      <c r="F1432" s="17">
        <v>146218.32000000007</v>
      </c>
    </row>
    <row r="1433" spans="2:6" x14ac:dyDescent="0.25">
      <c r="B1433" s="14">
        <v>1388</v>
      </c>
      <c r="C1433" s="17">
        <v>41</v>
      </c>
      <c r="D1433" s="17">
        <v>76.930000000000007</v>
      </c>
      <c r="E1433" s="17">
        <v>20787</v>
      </c>
      <c r="F1433" s="17">
        <v>835202.08999999985</v>
      </c>
    </row>
    <row r="1434" spans="2:6" x14ac:dyDescent="0.25">
      <c r="B1434" s="14">
        <v>1389</v>
      </c>
      <c r="C1434" s="17">
        <v>40</v>
      </c>
      <c r="D1434" s="17">
        <v>85.64</v>
      </c>
      <c r="E1434" s="17">
        <v>9321</v>
      </c>
      <c r="F1434" s="17">
        <v>-166211.44000000006</v>
      </c>
    </row>
    <row r="1435" spans="2:6" x14ac:dyDescent="0.25">
      <c r="B1435" s="14">
        <v>1390</v>
      </c>
      <c r="C1435" s="17">
        <v>39</v>
      </c>
      <c r="D1435" s="17">
        <v>96.5</v>
      </c>
      <c r="E1435" s="17">
        <v>14944</v>
      </c>
      <c r="F1435" s="17">
        <v>98944</v>
      </c>
    </row>
    <row r="1436" spans="2:6" x14ac:dyDescent="0.25">
      <c r="B1436" s="14">
        <v>1391</v>
      </c>
      <c r="C1436" s="17">
        <v>44</v>
      </c>
      <c r="D1436" s="17">
        <v>88.65</v>
      </c>
      <c r="E1436" s="17">
        <v>9132</v>
      </c>
      <c r="F1436" s="17">
        <v>-244091.80000000005</v>
      </c>
    </row>
    <row r="1437" spans="2:6" x14ac:dyDescent="0.25">
      <c r="B1437" s="14">
        <v>1392</v>
      </c>
      <c r="C1437" s="17">
        <v>42</v>
      </c>
      <c r="D1437" s="17">
        <v>84.8</v>
      </c>
      <c r="E1437" s="17">
        <v>12805</v>
      </c>
      <c r="F1437" s="17">
        <v>74521</v>
      </c>
    </row>
    <row r="1438" spans="2:6" x14ac:dyDescent="0.25">
      <c r="B1438" s="14">
        <v>1393</v>
      </c>
      <c r="C1438" s="17">
        <v>41</v>
      </c>
      <c r="D1438" s="17">
        <v>83.43</v>
      </c>
      <c r="E1438" s="17">
        <v>11711</v>
      </c>
      <c r="F1438" s="17">
        <v>23289.269999999902</v>
      </c>
    </row>
    <row r="1439" spans="2:6" x14ac:dyDescent="0.25">
      <c r="B1439" s="14">
        <v>1394</v>
      </c>
      <c r="C1439" s="17">
        <v>42</v>
      </c>
      <c r="D1439" s="17">
        <v>92.84</v>
      </c>
      <c r="E1439" s="17">
        <v>14105</v>
      </c>
      <c r="F1439" s="17">
        <v>54976.79999999993</v>
      </c>
    </row>
    <row r="1440" spans="2:6" x14ac:dyDescent="0.25">
      <c r="B1440" s="14">
        <v>1395</v>
      </c>
      <c r="C1440" s="17">
        <v>42</v>
      </c>
      <c r="D1440" s="17">
        <v>99.18</v>
      </c>
      <c r="E1440" s="17">
        <v>14410</v>
      </c>
      <c r="F1440" s="17">
        <v>-16813.800000000047</v>
      </c>
    </row>
    <row r="1441" spans="2:6" x14ac:dyDescent="0.25">
      <c r="B1441" s="14">
        <v>1396</v>
      </c>
      <c r="C1441" s="17">
        <v>42</v>
      </c>
      <c r="D1441" s="17">
        <v>103.59</v>
      </c>
      <c r="E1441" s="17">
        <v>18766</v>
      </c>
      <c r="F1441" s="17">
        <v>152292.05999999994</v>
      </c>
    </row>
    <row r="1442" spans="2:6" x14ac:dyDescent="0.25">
      <c r="B1442" s="14">
        <v>1397</v>
      </c>
      <c r="C1442" s="17">
        <v>41</v>
      </c>
      <c r="D1442" s="17">
        <v>93.9</v>
      </c>
      <c r="E1442" s="17">
        <v>16244</v>
      </c>
      <c r="F1442" s="17">
        <v>191240.39999999991</v>
      </c>
    </row>
    <row r="1443" spans="2:6" x14ac:dyDescent="0.25">
      <c r="B1443" s="14">
        <v>1398</v>
      </c>
      <c r="C1443" s="17">
        <v>41</v>
      </c>
      <c r="D1443" s="17">
        <v>89.75</v>
      </c>
      <c r="E1443" s="17">
        <v>15924</v>
      </c>
      <c r="F1443" s="17">
        <v>236813</v>
      </c>
    </row>
    <row r="1444" spans="2:6" x14ac:dyDescent="0.25">
      <c r="B1444" s="14">
        <v>1399</v>
      </c>
      <c r="C1444" s="17">
        <v>41</v>
      </c>
      <c r="D1444" s="17">
        <v>89.46</v>
      </c>
      <c r="E1444" s="17">
        <v>19598</v>
      </c>
      <c r="F1444" s="17">
        <v>493246.92000000016</v>
      </c>
    </row>
    <row r="1445" spans="2:6" x14ac:dyDescent="0.25">
      <c r="B1445" s="14">
        <v>1400</v>
      </c>
      <c r="C1445" s="17">
        <v>43</v>
      </c>
      <c r="D1445" s="17">
        <v>85.63</v>
      </c>
      <c r="E1445" s="17">
        <v>25152</v>
      </c>
      <c r="F1445" s="17">
        <v>919946.24000000022</v>
      </c>
    </row>
    <row r="1446" spans="2:6" x14ac:dyDescent="0.25">
      <c r="B1446" s="14">
        <v>1401</v>
      </c>
      <c r="C1446" s="17">
        <v>40</v>
      </c>
      <c r="D1446" s="17">
        <v>87.02</v>
      </c>
      <c r="E1446" s="17">
        <v>22316</v>
      </c>
      <c r="F1446" s="17">
        <v>756305.68000000017</v>
      </c>
    </row>
    <row r="1447" spans="2:6" x14ac:dyDescent="0.25">
      <c r="B1447" s="14">
        <v>1402</v>
      </c>
      <c r="C1447" s="17">
        <v>40</v>
      </c>
      <c r="D1447" s="17">
        <v>92.36</v>
      </c>
      <c r="E1447" s="17">
        <v>15035</v>
      </c>
      <c r="F1447" s="17">
        <v>151932.40000000002</v>
      </c>
    </row>
    <row r="1448" spans="2:6" x14ac:dyDescent="0.25">
      <c r="B1448" s="14">
        <v>1403</v>
      </c>
      <c r="C1448" s="17">
        <v>41</v>
      </c>
      <c r="D1448" s="17">
        <v>81.02</v>
      </c>
      <c r="E1448" s="17">
        <v>13790</v>
      </c>
      <c r="F1448" s="17">
        <v>211554.19999999995</v>
      </c>
    </row>
    <row r="1449" spans="2:6" x14ac:dyDescent="0.25">
      <c r="B1449" s="14">
        <v>1404</v>
      </c>
      <c r="C1449" s="17">
        <v>41</v>
      </c>
      <c r="D1449" s="17">
        <v>87.1</v>
      </c>
      <c r="E1449" s="17">
        <v>26392</v>
      </c>
      <c r="F1449" s="17">
        <v>1021192.8</v>
      </c>
    </row>
    <row r="1450" spans="2:6" x14ac:dyDescent="0.25">
      <c r="B1450" s="14">
        <v>1405</v>
      </c>
      <c r="C1450" s="17">
        <v>40</v>
      </c>
      <c r="D1450" s="17">
        <v>99.85</v>
      </c>
      <c r="E1450" s="17">
        <v>20769</v>
      </c>
      <c r="F1450" s="17">
        <v>378486.35000000009</v>
      </c>
    </row>
    <row r="1451" spans="2:6" x14ac:dyDescent="0.25">
      <c r="B1451" s="14">
        <v>1406</v>
      </c>
      <c r="C1451" s="17">
        <v>41</v>
      </c>
      <c r="D1451" s="17">
        <v>101.48</v>
      </c>
      <c r="E1451" s="17">
        <v>19012</v>
      </c>
      <c r="F1451" s="17">
        <v>224558.24</v>
      </c>
    </row>
    <row r="1452" spans="2:6" x14ac:dyDescent="0.25">
      <c r="B1452" s="14">
        <v>1407</v>
      </c>
      <c r="C1452" s="17">
        <v>42</v>
      </c>
      <c r="D1452" s="17">
        <v>102.16</v>
      </c>
      <c r="E1452" s="17">
        <v>19506</v>
      </c>
      <c r="F1452" s="17">
        <v>219709.04000000004</v>
      </c>
    </row>
    <row r="1453" spans="2:6" x14ac:dyDescent="0.25">
      <c r="B1453" s="14">
        <v>1408</v>
      </c>
      <c r="C1453" s="17">
        <v>43</v>
      </c>
      <c r="D1453" s="17">
        <v>90.51</v>
      </c>
      <c r="E1453" s="17">
        <v>11218</v>
      </c>
      <c r="F1453" s="17">
        <v>-115333.18000000005</v>
      </c>
    </row>
    <row r="1454" spans="2:6" x14ac:dyDescent="0.25">
      <c r="B1454" s="14">
        <v>1409</v>
      </c>
      <c r="C1454" s="17">
        <v>40</v>
      </c>
      <c r="D1454" s="17">
        <v>97.55</v>
      </c>
      <c r="E1454" s="17">
        <v>15371</v>
      </c>
      <c r="F1454" s="17">
        <v>94547.95000000007</v>
      </c>
    </row>
    <row r="1455" spans="2:6" x14ac:dyDescent="0.25">
      <c r="B1455" s="14">
        <v>1410</v>
      </c>
      <c r="C1455" s="17">
        <v>40</v>
      </c>
      <c r="D1455" s="17">
        <v>93.06</v>
      </c>
      <c r="E1455" s="17">
        <v>19385</v>
      </c>
      <c r="F1455" s="17">
        <v>428246.89999999991</v>
      </c>
    </row>
    <row r="1456" spans="2:6" x14ac:dyDescent="0.25">
      <c r="B1456" s="14">
        <v>1411</v>
      </c>
      <c r="C1456" s="17">
        <v>41</v>
      </c>
      <c r="D1456" s="17">
        <v>82.3</v>
      </c>
      <c r="E1456" s="17">
        <v>19716</v>
      </c>
      <c r="F1456" s="17">
        <v>642501.19999999995</v>
      </c>
    </row>
    <row r="1457" spans="2:6" x14ac:dyDescent="0.25">
      <c r="B1457" s="14">
        <v>1412</v>
      </c>
      <c r="C1457" s="17">
        <v>44</v>
      </c>
      <c r="D1457" s="17">
        <v>85.29</v>
      </c>
      <c r="E1457" s="17">
        <v>28573</v>
      </c>
      <c r="F1457" s="17">
        <v>1141823.8299999998</v>
      </c>
    </row>
    <row r="1458" spans="2:6" x14ac:dyDescent="0.25">
      <c r="B1458" s="14">
        <v>1413</v>
      </c>
      <c r="C1458" s="17">
        <v>43</v>
      </c>
      <c r="D1458" s="17">
        <v>95.26</v>
      </c>
      <c r="E1458" s="17">
        <v>21422</v>
      </c>
      <c r="F1458" s="17">
        <v>451172.2799999998</v>
      </c>
    </row>
    <row r="1459" spans="2:6" x14ac:dyDescent="0.25">
      <c r="B1459" s="14">
        <v>1414</v>
      </c>
      <c r="C1459" s="17">
        <v>44</v>
      </c>
      <c r="D1459" s="17">
        <v>102.41</v>
      </c>
      <c r="E1459" s="17">
        <v>21632</v>
      </c>
      <c r="F1459" s="17">
        <v>287626.88000000012</v>
      </c>
    </row>
    <row r="1460" spans="2:6" x14ac:dyDescent="0.25">
      <c r="B1460" s="14">
        <v>1415</v>
      </c>
      <c r="C1460" s="17">
        <v>41</v>
      </c>
      <c r="D1460" s="17">
        <v>90.23</v>
      </c>
      <c r="E1460" s="17">
        <v>22882</v>
      </c>
      <c r="F1460" s="17">
        <v>700713.1399999999</v>
      </c>
    </row>
    <row r="1461" spans="2:6" x14ac:dyDescent="0.25">
      <c r="B1461" s="14">
        <v>1416</v>
      </c>
      <c r="C1461" s="17">
        <v>44</v>
      </c>
      <c r="D1461" s="17">
        <v>104.23</v>
      </c>
      <c r="E1461" s="17">
        <v>18873</v>
      </c>
      <c r="F1461" s="17">
        <v>108182.20999999996</v>
      </c>
    </row>
    <row r="1462" spans="2:6" x14ac:dyDescent="0.25">
      <c r="B1462" s="14">
        <v>1417</v>
      </c>
      <c r="C1462" s="17">
        <v>44</v>
      </c>
      <c r="D1462" s="17">
        <v>84.81</v>
      </c>
      <c r="E1462" s="17">
        <v>20641</v>
      </c>
      <c r="F1462" s="17">
        <v>598791.79</v>
      </c>
    </row>
    <row r="1463" spans="2:6" x14ac:dyDescent="0.25">
      <c r="B1463" s="14">
        <v>1418</v>
      </c>
      <c r="C1463" s="17">
        <v>41</v>
      </c>
      <c r="D1463" s="17">
        <v>97.21</v>
      </c>
      <c r="E1463" s="17">
        <v>13875</v>
      </c>
      <c r="F1463" s="17">
        <v>-6538.7499999998836</v>
      </c>
    </row>
    <row r="1464" spans="2:6" x14ac:dyDescent="0.25">
      <c r="B1464" s="14">
        <v>1419</v>
      </c>
      <c r="C1464" s="17">
        <v>40</v>
      </c>
      <c r="D1464" s="17">
        <v>87.49</v>
      </c>
      <c r="E1464" s="17">
        <v>16006</v>
      </c>
      <c r="F1464" s="17">
        <v>294589.06000000006</v>
      </c>
    </row>
    <row r="1465" spans="2:6" x14ac:dyDescent="0.25">
      <c r="B1465" s="14">
        <v>1420</v>
      </c>
      <c r="C1465" s="17">
        <v>43</v>
      </c>
      <c r="D1465" s="17">
        <v>81.98</v>
      </c>
      <c r="E1465" s="17">
        <v>21815</v>
      </c>
      <c r="F1465" s="17">
        <v>764746.29999999981</v>
      </c>
    </row>
    <row r="1466" spans="2:6" x14ac:dyDescent="0.25">
      <c r="B1466" s="14">
        <v>1421</v>
      </c>
      <c r="C1466" s="17">
        <v>42</v>
      </c>
      <c r="D1466" s="17">
        <v>78.94</v>
      </c>
      <c r="E1466" s="17">
        <v>11634</v>
      </c>
      <c r="F1466" s="17">
        <v>58150.040000000037</v>
      </c>
    </row>
    <row r="1467" spans="2:6" x14ac:dyDescent="0.25">
      <c r="B1467" s="14">
        <v>1422</v>
      </c>
      <c r="C1467" s="17">
        <v>41</v>
      </c>
      <c r="D1467" s="17">
        <v>86.99</v>
      </c>
      <c r="E1467" s="17">
        <v>17560</v>
      </c>
      <c r="F1467" s="17">
        <v>396935.60000000009</v>
      </c>
    </row>
    <row r="1468" spans="2:6" x14ac:dyDescent="0.25">
      <c r="B1468" s="14">
        <v>1423</v>
      </c>
      <c r="C1468" s="17">
        <v>43</v>
      </c>
      <c r="D1468" s="17">
        <v>102.83</v>
      </c>
      <c r="E1468" s="17">
        <v>19428</v>
      </c>
      <c r="F1468" s="17">
        <v>182986.76</v>
      </c>
    </row>
    <row r="1469" spans="2:6" x14ac:dyDescent="0.25">
      <c r="B1469" s="14">
        <v>1424</v>
      </c>
      <c r="C1469" s="17">
        <v>39</v>
      </c>
      <c r="D1469" s="17">
        <v>90.64</v>
      </c>
      <c r="E1469" s="17">
        <v>13176</v>
      </c>
      <c r="F1469" s="17">
        <v>63887.359999999986</v>
      </c>
    </row>
    <row r="1470" spans="2:6" x14ac:dyDescent="0.25">
      <c r="B1470" s="14">
        <v>1425</v>
      </c>
      <c r="C1470" s="17">
        <v>42</v>
      </c>
      <c r="D1470" s="17">
        <v>75.61</v>
      </c>
      <c r="E1470" s="17">
        <v>18341</v>
      </c>
      <c r="F1470" s="17">
        <v>642773.99</v>
      </c>
    </row>
    <row r="1471" spans="2:6" x14ac:dyDescent="0.25">
      <c r="B1471" s="14">
        <v>1426</v>
      </c>
      <c r="C1471" s="17">
        <v>43</v>
      </c>
      <c r="D1471" s="17">
        <v>95.61</v>
      </c>
      <c r="E1471" s="17">
        <v>12586</v>
      </c>
      <c r="F1471" s="17">
        <v>-89931.459999999963</v>
      </c>
    </row>
    <row r="1472" spans="2:6" x14ac:dyDescent="0.25">
      <c r="B1472" s="14">
        <v>1427</v>
      </c>
      <c r="C1472" s="17">
        <v>42</v>
      </c>
      <c r="D1472" s="17">
        <v>85.09</v>
      </c>
      <c r="E1472" s="17">
        <v>15971</v>
      </c>
      <c r="F1472" s="17">
        <v>298474.60999999987</v>
      </c>
    </row>
    <row r="1473" spans="2:6" x14ac:dyDescent="0.25">
      <c r="B1473" s="14">
        <v>1428</v>
      </c>
      <c r="C1473" s="17">
        <v>41</v>
      </c>
      <c r="D1473" s="17">
        <v>86.18</v>
      </c>
      <c r="E1473" s="17">
        <v>30218</v>
      </c>
      <c r="F1473" s="17">
        <v>1320256.7599999998</v>
      </c>
    </row>
    <row r="1474" spans="2:6" x14ac:dyDescent="0.25">
      <c r="B1474" s="14">
        <v>1429</v>
      </c>
      <c r="C1474" s="17">
        <v>41</v>
      </c>
      <c r="D1474" s="17">
        <v>96.91</v>
      </c>
      <c r="E1474" s="17">
        <v>18905</v>
      </c>
      <c r="F1474" s="17">
        <v>304906.44999999995</v>
      </c>
    </row>
    <row r="1475" spans="2:6" x14ac:dyDescent="0.25">
      <c r="B1475" s="14">
        <v>1430</v>
      </c>
      <c r="C1475" s="17">
        <v>42</v>
      </c>
      <c r="D1475" s="17">
        <v>81.95</v>
      </c>
      <c r="E1475" s="17">
        <v>12871</v>
      </c>
      <c r="F1475" s="17">
        <v>115968.54999999993</v>
      </c>
    </row>
    <row r="1476" spans="2:6" x14ac:dyDescent="0.25">
      <c r="B1476" s="14">
        <v>1431</v>
      </c>
      <c r="C1476" s="17">
        <v>41</v>
      </c>
      <c r="D1476" s="17">
        <v>86.7</v>
      </c>
      <c r="E1476" s="17">
        <v>13834</v>
      </c>
      <c r="F1476" s="17">
        <v>136364.19999999995</v>
      </c>
    </row>
    <row r="1477" spans="2:6" x14ac:dyDescent="0.25">
      <c r="B1477" s="14">
        <v>1432</v>
      </c>
      <c r="C1477" s="17">
        <v>40</v>
      </c>
      <c r="D1477" s="17">
        <v>82.97</v>
      </c>
      <c r="E1477" s="17">
        <v>23303</v>
      </c>
      <c r="F1477" s="17">
        <v>921727.09000000008</v>
      </c>
    </row>
    <row r="1478" spans="2:6" x14ac:dyDescent="0.25">
      <c r="B1478" s="14">
        <v>1433</v>
      </c>
      <c r="C1478" s="17">
        <v>40</v>
      </c>
      <c r="D1478" s="17">
        <v>86.56</v>
      </c>
      <c r="E1478" s="17">
        <v>17470</v>
      </c>
      <c r="F1478" s="17">
        <v>415526.80000000005</v>
      </c>
    </row>
    <row r="1479" spans="2:6" x14ac:dyDescent="0.25">
      <c r="B1479" s="14">
        <v>1434</v>
      </c>
      <c r="C1479" s="17">
        <v>42</v>
      </c>
      <c r="D1479" s="17">
        <v>85.04</v>
      </c>
      <c r="E1479" s="17">
        <v>14094</v>
      </c>
      <c r="F1479" s="17">
        <v>164204.23999999987</v>
      </c>
    </row>
    <row r="1480" spans="2:6" x14ac:dyDescent="0.25">
      <c r="B1480" s="14">
        <v>1435</v>
      </c>
      <c r="C1480" s="17">
        <v>43</v>
      </c>
      <c r="D1480" s="17">
        <v>100.54</v>
      </c>
      <c r="E1480" s="17">
        <v>15720</v>
      </c>
      <c r="F1480" s="17">
        <v>21831.199999999953</v>
      </c>
    </row>
    <row r="1481" spans="2:6" x14ac:dyDescent="0.25">
      <c r="B1481" s="14">
        <v>1436</v>
      </c>
      <c r="C1481" s="17">
        <v>43</v>
      </c>
      <c r="D1481" s="17">
        <v>101.98</v>
      </c>
      <c r="E1481" s="17">
        <v>19346</v>
      </c>
      <c r="F1481" s="17">
        <v>195070.91999999993</v>
      </c>
    </row>
    <row r="1482" spans="2:6" x14ac:dyDescent="0.25">
      <c r="B1482" s="14">
        <v>1437</v>
      </c>
      <c r="C1482" s="17">
        <v>41</v>
      </c>
      <c r="D1482" s="17">
        <v>96.36</v>
      </c>
      <c r="E1482" s="17">
        <v>19360</v>
      </c>
      <c r="F1482" s="17">
        <v>343350.39999999991</v>
      </c>
    </row>
    <row r="1483" spans="2:6" x14ac:dyDescent="0.25">
      <c r="B1483" s="14">
        <v>1438</v>
      </c>
      <c r="C1483" s="17">
        <v>42</v>
      </c>
      <c r="D1483" s="17">
        <v>76.28</v>
      </c>
      <c r="E1483" s="17">
        <v>23659</v>
      </c>
      <c r="F1483" s="17">
        <v>1059754.48</v>
      </c>
    </row>
    <row r="1484" spans="2:6" x14ac:dyDescent="0.25">
      <c r="B1484" s="14">
        <v>1439</v>
      </c>
      <c r="C1484" s="17">
        <v>42</v>
      </c>
      <c r="D1484" s="17">
        <v>88.29</v>
      </c>
      <c r="E1484" s="17">
        <v>13458</v>
      </c>
      <c r="F1484" s="17">
        <v>74699.179999999935</v>
      </c>
    </row>
    <row r="1485" spans="2:6" x14ac:dyDescent="0.25">
      <c r="B1485" s="14">
        <v>1440</v>
      </c>
      <c r="C1485" s="17">
        <v>42</v>
      </c>
      <c r="D1485" s="17">
        <v>77.03</v>
      </c>
      <c r="E1485" s="17">
        <v>11168</v>
      </c>
      <c r="F1485" s="17">
        <v>43104.959999999963</v>
      </c>
    </row>
    <row r="1486" spans="2:6" x14ac:dyDescent="0.25">
      <c r="B1486" s="14">
        <v>1441</v>
      </c>
      <c r="C1486" s="17">
        <v>43</v>
      </c>
      <c r="D1486" s="17">
        <v>83.69</v>
      </c>
      <c r="E1486" s="17">
        <v>19158</v>
      </c>
      <c r="F1486" s="17">
        <v>535314.98</v>
      </c>
    </row>
    <row r="1487" spans="2:6" x14ac:dyDescent="0.25">
      <c r="B1487" s="14">
        <v>1442</v>
      </c>
      <c r="C1487" s="17">
        <v>42</v>
      </c>
      <c r="D1487" s="17">
        <v>97.2</v>
      </c>
      <c r="E1487" s="17">
        <v>17991</v>
      </c>
      <c r="F1487" s="17">
        <v>225861.80000000005</v>
      </c>
    </row>
    <row r="1488" spans="2:6" x14ac:dyDescent="0.25">
      <c r="B1488" s="14">
        <v>1443</v>
      </c>
      <c r="C1488" s="17">
        <v>41</v>
      </c>
      <c r="D1488" s="17">
        <v>98.58</v>
      </c>
      <c r="E1488" s="17">
        <v>16748</v>
      </c>
      <c r="F1488" s="17">
        <v>145166.16000000003</v>
      </c>
    </row>
    <row r="1489" spans="2:6" x14ac:dyDescent="0.25">
      <c r="B1489" s="14">
        <v>1444</v>
      </c>
      <c r="C1489" s="17">
        <v>44</v>
      </c>
      <c r="D1489" s="17">
        <v>99.7</v>
      </c>
      <c r="E1489" s="17">
        <v>15390</v>
      </c>
      <c r="F1489" s="17">
        <v>1067</v>
      </c>
    </row>
    <row r="1490" spans="2:6" x14ac:dyDescent="0.25">
      <c r="B1490" s="14">
        <v>1445</v>
      </c>
      <c r="C1490" s="17">
        <v>43</v>
      </c>
      <c r="D1490" s="17">
        <v>75.36</v>
      </c>
      <c r="E1490" s="17">
        <v>17960</v>
      </c>
      <c r="F1490" s="17">
        <v>598294.39999999991</v>
      </c>
    </row>
    <row r="1491" spans="2:6" x14ac:dyDescent="0.25">
      <c r="B1491" s="14">
        <v>1446</v>
      </c>
      <c r="C1491" s="17">
        <v>43</v>
      </c>
      <c r="D1491" s="17">
        <v>89.9</v>
      </c>
      <c r="E1491" s="17">
        <v>19768</v>
      </c>
      <c r="F1491" s="17">
        <v>456664.79999999981</v>
      </c>
    </row>
    <row r="1492" spans="2:6" x14ac:dyDescent="0.25">
      <c r="B1492" s="14">
        <v>1447</v>
      </c>
      <c r="C1492" s="17">
        <v>43</v>
      </c>
      <c r="D1492" s="17">
        <v>99.12</v>
      </c>
      <c r="E1492" s="17">
        <v>17859</v>
      </c>
      <c r="F1492" s="17">
        <v>165819.91999999993</v>
      </c>
    </row>
    <row r="1493" spans="2:6" x14ac:dyDescent="0.25">
      <c r="B1493" s="14">
        <v>1448</v>
      </c>
      <c r="C1493" s="17">
        <v>41</v>
      </c>
      <c r="D1493" s="17">
        <v>85.34</v>
      </c>
      <c r="E1493" s="17">
        <v>12156</v>
      </c>
      <c r="F1493" s="17">
        <v>33254.959999999963</v>
      </c>
    </row>
    <row r="1494" spans="2:6" x14ac:dyDescent="0.25">
      <c r="B1494" s="14">
        <v>1449</v>
      </c>
      <c r="C1494" s="17">
        <v>42</v>
      </c>
      <c r="D1494" s="17">
        <v>86.72</v>
      </c>
      <c r="E1494" s="17">
        <v>22558</v>
      </c>
      <c r="F1494" s="17">
        <v>735376.24</v>
      </c>
    </row>
    <row r="1495" spans="2:6" x14ac:dyDescent="0.25">
      <c r="B1495" s="14">
        <v>1450</v>
      </c>
      <c r="C1495" s="17">
        <v>42</v>
      </c>
      <c r="D1495" s="17">
        <v>101.22</v>
      </c>
      <c r="E1495" s="17">
        <v>20077</v>
      </c>
      <c r="F1495" s="17">
        <v>269895.06000000006</v>
      </c>
    </row>
    <row r="1496" spans="2:6" x14ac:dyDescent="0.25">
      <c r="B1496" s="14">
        <v>1451</v>
      </c>
      <c r="C1496" s="17">
        <v>42</v>
      </c>
      <c r="D1496" s="17">
        <v>79.430000000000007</v>
      </c>
      <c r="E1496" s="17">
        <v>22961</v>
      </c>
      <c r="F1496" s="17">
        <v>931084.76999999979</v>
      </c>
    </row>
    <row r="1497" spans="2:6" x14ac:dyDescent="0.25">
      <c r="B1497" s="14">
        <v>1452</v>
      </c>
      <c r="C1497" s="17">
        <v>42</v>
      </c>
      <c r="D1497" s="17">
        <v>93.67</v>
      </c>
      <c r="E1497" s="17">
        <v>17233</v>
      </c>
      <c r="F1497" s="17">
        <v>241365.8899999999</v>
      </c>
    </row>
    <row r="1498" spans="2:6" x14ac:dyDescent="0.25">
      <c r="B1498" s="14">
        <v>1453</v>
      </c>
      <c r="C1498" s="17">
        <v>41</v>
      </c>
      <c r="D1498" s="17">
        <v>93.99</v>
      </c>
      <c r="E1498" s="17">
        <v>12332</v>
      </c>
      <c r="F1498" s="17">
        <v>-60628.679999999935</v>
      </c>
    </row>
    <row r="1499" spans="2:6" x14ac:dyDescent="0.25">
      <c r="B1499" s="14">
        <v>1454</v>
      </c>
      <c r="C1499" s="17">
        <v>40</v>
      </c>
      <c r="D1499" s="17">
        <v>86.56</v>
      </c>
      <c r="E1499" s="17">
        <v>10012</v>
      </c>
      <c r="F1499" s="17">
        <v>-124730.71999999997</v>
      </c>
    </row>
    <row r="1500" spans="2:6" x14ac:dyDescent="0.25">
      <c r="B1500" s="14">
        <v>1455</v>
      </c>
      <c r="C1500" s="17">
        <v>39</v>
      </c>
      <c r="D1500" s="17">
        <v>101.96</v>
      </c>
      <c r="E1500" s="17">
        <v>23606</v>
      </c>
      <c r="F1500" s="17">
        <v>520092.24000000022</v>
      </c>
    </row>
    <row r="1501" spans="2:6" x14ac:dyDescent="0.25">
      <c r="B1501" s="14">
        <v>1456</v>
      </c>
      <c r="C1501" s="17">
        <v>43</v>
      </c>
      <c r="D1501" s="17">
        <v>79.87</v>
      </c>
      <c r="E1501" s="17">
        <v>18049</v>
      </c>
      <c r="F1501" s="17">
        <v>524070.36999999988</v>
      </c>
    </row>
    <row r="1502" spans="2:6" x14ac:dyDescent="0.25">
      <c r="B1502" s="14">
        <v>1457</v>
      </c>
      <c r="C1502" s="17">
        <v>45</v>
      </c>
      <c r="D1502" s="17">
        <v>85</v>
      </c>
      <c r="E1502" s="17">
        <v>21320</v>
      </c>
      <c r="F1502" s="17">
        <v>621080</v>
      </c>
    </row>
    <row r="1503" spans="2:6" x14ac:dyDescent="0.25">
      <c r="B1503" s="14">
        <v>1458</v>
      </c>
      <c r="C1503" s="17">
        <v>42</v>
      </c>
      <c r="D1503" s="17">
        <v>99.31</v>
      </c>
      <c r="E1503" s="17">
        <v>14668</v>
      </c>
      <c r="F1503" s="17">
        <v>-3803.0800000000745</v>
      </c>
    </row>
    <row r="1504" spans="2:6" x14ac:dyDescent="0.25">
      <c r="B1504" s="14">
        <v>1459</v>
      </c>
      <c r="C1504" s="17">
        <v>45</v>
      </c>
      <c r="D1504" s="17">
        <v>102.79</v>
      </c>
      <c r="E1504" s="17">
        <v>21217</v>
      </c>
      <c r="F1504" s="17">
        <v>236522.56999999983</v>
      </c>
    </row>
    <row r="1505" spans="2:6" x14ac:dyDescent="0.25">
      <c r="B1505" s="14">
        <v>1460</v>
      </c>
      <c r="C1505" s="17">
        <v>40</v>
      </c>
      <c r="D1505" s="17">
        <v>84.15</v>
      </c>
      <c r="E1505" s="17">
        <v>12149</v>
      </c>
      <c r="F1505" s="17">
        <v>59352.649999999907</v>
      </c>
    </row>
    <row r="1506" spans="2:6" x14ac:dyDescent="0.25">
      <c r="B1506" s="14">
        <v>1461</v>
      </c>
      <c r="C1506" s="17">
        <v>41</v>
      </c>
      <c r="D1506" s="17">
        <v>104.2</v>
      </c>
      <c r="E1506" s="17">
        <v>19219</v>
      </c>
      <c r="F1506" s="17">
        <v>183982.19999999995</v>
      </c>
    </row>
    <row r="1507" spans="2:6" x14ac:dyDescent="0.25">
      <c r="B1507" s="14">
        <v>1462</v>
      </c>
      <c r="C1507" s="17">
        <v>40</v>
      </c>
      <c r="D1507" s="17">
        <v>93.89</v>
      </c>
      <c r="E1507" s="17">
        <v>6878</v>
      </c>
      <c r="F1507" s="17">
        <v>-402173.42</v>
      </c>
    </row>
    <row r="1508" spans="2:6" x14ac:dyDescent="0.25">
      <c r="B1508" s="14">
        <v>1463</v>
      </c>
      <c r="C1508" s="17">
        <v>44</v>
      </c>
      <c r="D1508" s="17">
        <v>102.64</v>
      </c>
      <c r="E1508" s="17">
        <v>15566</v>
      </c>
      <c r="F1508" s="17">
        <v>-34964.239999999991</v>
      </c>
    </row>
    <row r="1509" spans="2:6" x14ac:dyDescent="0.25">
      <c r="B1509" s="14">
        <v>1464</v>
      </c>
      <c r="C1509" s="17">
        <v>44</v>
      </c>
      <c r="D1509" s="17">
        <v>97.93</v>
      </c>
      <c r="E1509" s="17">
        <v>16926</v>
      </c>
      <c r="F1509" s="17">
        <v>115966.81999999983</v>
      </c>
    </row>
    <row r="1510" spans="2:6" x14ac:dyDescent="0.25">
      <c r="B1510" s="14">
        <v>1465</v>
      </c>
      <c r="C1510" s="17">
        <v>41</v>
      </c>
      <c r="D1510" s="17">
        <v>86.64</v>
      </c>
      <c r="E1510" s="17">
        <v>18904</v>
      </c>
      <c r="F1510" s="17">
        <v>498989.43999999994</v>
      </c>
    </row>
    <row r="1511" spans="2:6" x14ac:dyDescent="0.25">
      <c r="B1511" s="14">
        <v>1466</v>
      </c>
      <c r="C1511" s="17">
        <v>39</v>
      </c>
      <c r="D1511" s="17">
        <v>94.9</v>
      </c>
      <c r="E1511" s="17">
        <v>12380</v>
      </c>
      <c r="F1511" s="17">
        <v>-44062.000000000116</v>
      </c>
    </row>
    <row r="1512" spans="2:6" x14ac:dyDescent="0.25">
      <c r="B1512" s="14">
        <v>1467</v>
      </c>
      <c r="C1512" s="17">
        <v>40</v>
      </c>
      <c r="D1512" s="17">
        <v>104.1</v>
      </c>
      <c r="E1512" s="17">
        <v>9112</v>
      </c>
      <c r="F1512" s="17">
        <v>-349751.19999999995</v>
      </c>
    </row>
    <row r="1513" spans="2:6" x14ac:dyDescent="0.25">
      <c r="B1513" s="14">
        <v>1468</v>
      </c>
      <c r="C1513" s="17">
        <v>41</v>
      </c>
      <c r="D1513" s="17">
        <v>80.930000000000007</v>
      </c>
      <c r="E1513" s="17">
        <v>18683</v>
      </c>
      <c r="F1513" s="17">
        <v>589898.80999999982</v>
      </c>
    </row>
    <row r="1514" spans="2:6" x14ac:dyDescent="0.25">
      <c r="B1514" s="14">
        <v>1469</v>
      </c>
      <c r="C1514" s="17">
        <v>41</v>
      </c>
      <c r="D1514" s="17">
        <v>84.94</v>
      </c>
      <c r="E1514" s="17">
        <v>11921</v>
      </c>
      <c r="F1514" s="17">
        <v>20948.260000000009</v>
      </c>
    </row>
    <row r="1515" spans="2:6" x14ac:dyDescent="0.25">
      <c r="B1515" s="14">
        <v>1470</v>
      </c>
      <c r="C1515" s="17">
        <v>44</v>
      </c>
      <c r="D1515" s="17">
        <v>94.31</v>
      </c>
      <c r="E1515" s="17">
        <v>18248</v>
      </c>
      <c r="F1515" s="17">
        <v>257471.11999999988</v>
      </c>
    </row>
    <row r="1516" spans="2:6" x14ac:dyDescent="0.25">
      <c r="B1516" s="14">
        <v>1471</v>
      </c>
      <c r="C1516" s="17">
        <v>42</v>
      </c>
      <c r="D1516" s="17">
        <v>98.65</v>
      </c>
      <c r="E1516" s="17">
        <v>9952</v>
      </c>
      <c r="F1516" s="17">
        <v>-269300.80000000005</v>
      </c>
    </row>
    <row r="1517" spans="2:6" x14ac:dyDescent="0.25">
      <c r="B1517" s="14">
        <v>1472</v>
      </c>
      <c r="C1517" s="17">
        <v>42</v>
      </c>
      <c r="D1517" s="17">
        <v>95.32</v>
      </c>
      <c r="E1517" s="17">
        <v>12669</v>
      </c>
      <c r="F1517" s="17">
        <v>-68576.079999999958</v>
      </c>
    </row>
    <row r="1518" spans="2:6" x14ac:dyDescent="0.25">
      <c r="B1518" s="14">
        <v>1473</v>
      </c>
      <c r="C1518" s="17">
        <v>44</v>
      </c>
      <c r="D1518" s="17">
        <v>83.14</v>
      </c>
      <c r="E1518" s="17">
        <v>18854</v>
      </c>
      <c r="F1518" s="17">
        <v>504848.43999999994</v>
      </c>
    </row>
    <row r="1519" spans="2:6" x14ac:dyDescent="0.25">
      <c r="B1519" s="14">
        <v>1474</v>
      </c>
      <c r="C1519" s="17">
        <v>40</v>
      </c>
      <c r="D1519" s="17">
        <v>104.5</v>
      </c>
      <c r="E1519" s="17">
        <v>19445</v>
      </c>
      <c r="F1519" s="17">
        <v>209752.5</v>
      </c>
    </row>
    <row r="1520" spans="2:6" x14ac:dyDescent="0.25">
      <c r="B1520" s="14">
        <v>1475</v>
      </c>
      <c r="C1520" s="17">
        <v>41</v>
      </c>
      <c r="D1520" s="17">
        <v>85.34</v>
      </c>
      <c r="E1520" s="17">
        <v>12203</v>
      </c>
      <c r="F1520" s="17">
        <v>36669.979999999981</v>
      </c>
    </row>
    <row r="1521" spans="2:6" x14ac:dyDescent="0.25">
      <c r="B1521" s="14">
        <v>1476</v>
      </c>
      <c r="C1521" s="17">
        <v>39</v>
      </c>
      <c r="D1521" s="17">
        <v>98.99</v>
      </c>
      <c r="E1521" s="17">
        <v>13226</v>
      </c>
      <c r="F1521" s="17">
        <v>-43081.739999999874</v>
      </c>
    </row>
    <row r="1522" spans="2:6" x14ac:dyDescent="0.25">
      <c r="B1522" s="14">
        <v>1477</v>
      </c>
      <c r="C1522" s="17">
        <v>41</v>
      </c>
      <c r="D1522" s="17">
        <v>102.93</v>
      </c>
      <c r="E1522" s="17">
        <v>8014</v>
      </c>
      <c r="F1522" s="17">
        <v>-408669.02000000008</v>
      </c>
    </row>
    <row r="1523" spans="2:6" x14ac:dyDescent="0.25">
      <c r="B1523" s="14">
        <v>1478</v>
      </c>
      <c r="C1523" s="17">
        <v>39</v>
      </c>
      <c r="D1523" s="17">
        <v>99.41</v>
      </c>
      <c r="E1523" s="17">
        <v>20191</v>
      </c>
      <c r="F1523" s="17">
        <v>373372.69000000018</v>
      </c>
    </row>
    <row r="1524" spans="2:6" x14ac:dyDescent="0.25">
      <c r="B1524" s="14">
        <v>1479</v>
      </c>
      <c r="C1524" s="17">
        <v>42</v>
      </c>
      <c r="D1524" s="17">
        <v>90.27</v>
      </c>
      <c r="E1524" s="17">
        <v>22685</v>
      </c>
      <c r="F1524" s="17">
        <v>663770.05000000005</v>
      </c>
    </row>
    <row r="1525" spans="2:6" x14ac:dyDescent="0.25">
      <c r="B1525" s="14">
        <v>1480</v>
      </c>
      <c r="C1525" s="17">
        <v>40</v>
      </c>
      <c r="D1525" s="17">
        <v>103.42</v>
      </c>
      <c r="E1525" s="17">
        <v>22475</v>
      </c>
      <c r="F1525" s="17">
        <v>399160.5</v>
      </c>
    </row>
    <row r="1526" spans="2:6" x14ac:dyDescent="0.25">
      <c r="B1526" s="14">
        <v>1481</v>
      </c>
      <c r="C1526" s="17">
        <v>44</v>
      </c>
      <c r="D1526" s="17">
        <v>77.17</v>
      </c>
      <c r="E1526" s="17">
        <v>17108</v>
      </c>
      <c r="F1526" s="17">
        <v>481515.6399999999</v>
      </c>
    </row>
    <row r="1527" spans="2:6" x14ac:dyDescent="0.25">
      <c r="B1527" s="14">
        <v>1482</v>
      </c>
      <c r="C1527" s="17">
        <v>39</v>
      </c>
      <c r="D1527" s="17">
        <v>98.64</v>
      </c>
      <c r="E1527" s="17">
        <v>13427</v>
      </c>
      <c r="F1527" s="17">
        <v>-26119.280000000028</v>
      </c>
    </row>
    <row r="1528" spans="2:6" x14ac:dyDescent="0.25">
      <c r="B1528" s="14">
        <v>1483</v>
      </c>
      <c r="C1528" s="17">
        <v>39</v>
      </c>
      <c r="D1528" s="17">
        <v>100.76</v>
      </c>
      <c r="E1528" s="17">
        <v>20422</v>
      </c>
      <c r="F1528" s="17">
        <v>359799.2799999998</v>
      </c>
    </row>
    <row r="1529" spans="2:6" x14ac:dyDescent="0.25">
      <c r="B1529" s="14">
        <v>1484</v>
      </c>
      <c r="C1529" s="17">
        <v>45</v>
      </c>
      <c r="D1529" s="17">
        <v>82.55</v>
      </c>
      <c r="E1529" s="17">
        <v>14985</v>
      </c>
      <c r="F1529" s="17">
        <v>220678.25</v>
      </c>
    </row>
    <row r="1530" spans="2:6" x14ac:dyDescent="0.25">
      <c r="B1530" s="14">
        <v>1485</v>
      </c>
      <c r="C1530" s="17">
        <v>43</v>
      </c>
      <c r="D1530" s="17">
        <v>86.59</v>
      </c>
      <c r="E1530" s="17">
        <v>18695</v>
      </c>
      <c r="F1530" s="17">
        <v>447619.94999999995</v>
      </c>
    </row>
    <row r="1531" spans="2:6" x14ac:dyDescent="0.25">
      <c r="B1531" s="14">
        <v>1486</v>
      </c>
      <c r="C1531" s="17">
        <v>40</v>
      </c>
      <c r="D1531" s="17">
        <v>103.76</v>
      </c>
      <c r="E1531" s="17">
        <v>15118</v>
      </c>
      <c r="F1531" s="17">
        <v>-14881.680000000051</v>
      </c>
    </row>
    <row r="1532" spans="2:6" x14ac:dyDescent="0.25">
      <c r="B1532" s="14">
        <v>1487</v>
      </c>
      <c r="C1532" s="17">
        <v>43</v>
      </c>
      <c r="D1532" s="17">
        <v>97.16</v>
      </c>
      <c r="E1532" s="17">
        <v>19185</v>
      </c>
      <c r="F1532" s="17">
        <v>278845.40000000014</v>
      </c>
    </row>
    <row r="1533" spans="2:6" x14ac:dyDescent="0.25">
      <c r="B1533" s="14">
        <v>1488</v>
      </c>
      <c r="C1533" s="17">
        <v>39</v>
      </c>
      <c r="D1533" s="17">
        <v>93.66</v>
      </c>
      <c r="E1533" s="17">
        <v>18342</v>
      </c>
      <c r="F1533" s="17">
        <v>366808.28</v>
      </c>
    </row>
    <row r="1534" spans="2:6" x14ac:dyDescent="0.25">
      <c r="B1534" s="14">
        <v>1489</v>
      </c>
      <c r="C1534" s="17">
        <v>42</v>
      </c>
      <c r="D1534" s="17">
        <v>97.01</v>
      </c>
      <c r="E1534" s="17">
        <v>18017</v>
      </c>
      <c r="F1534" s="17">
        <v>230839.82999999984</v>
      </c>
    </row>
    <row r="1535" spans="2:6" x14ac:dyDescent="0.25">
      <c r="B1535" s="14">
        <v>1490</v>
      </c>
      <c r="C1535" s="17">
        <v>41</v>
      </c>
      <c r="D1535" s="17">
        <v>84.77</v>
      </c>
      <c r="E1535" s="17">
        <v>14435</v>
      </c>
      <c r="F1535" s="17">
        <v>207075.05000000005</v>
      </c>
    </row>
    <row r="1536" spans="2:6" x14ac:dyDescent="0.25">
      <c r="B1536" s="14">
        <v>1491</v>
      </c>
      <c r="C1536" s="17">
        <v>42</v>
      </c>
      <c r="D1536" s="17">
        <v>84.19</v>
      </c>
      <c r="E1536" s="17">
        <v>19760</v>
      </c>
      <c r="F1536" s="17">
        <v>588725.60000000009</v>
      </c>
    </row>
    <row r="1537" spans="2:6" x14ac:dyDescent="0.25">
      <c r="B1537" s="14">
        <v>1492</v>
      </c>
      <c r="C1537" s="17">
        <v>44</v>
      </c>
      <c r="D1537" s="17">
        <v>95.26</v>
      </c>
      <c r="E1537" s="17">
        <v>22805</v>
      </c>
      <c r="F1537" s="17">
        <v>512370.69999999995</v>
      </c>
    </row>
    <row r="1538" spans="2:6" x14ac:dyDescent="0.25">
      <c r="B1538" s="14">
        <v>1493</v>
      </c>
      <c r="C1538" s="17">
        <v>43</v>
      </c>
      <c r="D1538" s="17">
        <v>94.49</v>
      </c>
      <c r="E1538" s="17">
        <v>15023</v>
      </c>
      <c r="F1538" s="17">
        <v>74064.730000000098</v>
      </c>
    </row>
    <row r="1539" spans="2:6" x14ac:dyDescent="0.25">
      <c r="B1539" s="14">
        <v>1494</v>
      </c>
      <c r="C1539" s="17">
        <v>40</v>
      </c>
      <c r="D1539" s="17">
        <v>99.31</v>
      </c>
      <c r="E1539" s="17">
        <v>14098</v>
      </c>
      <c r="F1539" s="17">
        <v>-8490.3800000000047</v>
      </c>
    </row>
    <row r="1540" spans="2:6" x14ac:dyDescent="0.25">
      <c r="B1540" s="14">
        <v>1495</v>
      </c>
      <c r="C1540" s="17">
        <v>43</v>
      </c>
      <c r="D1540" s="17">
        <v>89.17</v>
      </c>
      <c r="E1540" s="17">
        <v>12572</v>
      </c>
      <c r="F1540" s="17">
        <v>-9813.2399999999907</v>
      </c>
    </row>
    <row r="1541" spans="2:6" x14ac:dyDescent="0.25">
      <c r="B1541" s="14">
        <v>1496</v>
      </c>
      <c r="C1541" s="17">
        <v>42</v>
      </c>
      <c r="D1541" s="17">
        <v>79.31</v>
      </c>
      <c r="E1541" s="17">
        <v>13128</v>
      </c>
      <c r="F1541" s="17">
        <v>169914.31999999995</v>
      </c>
    </row>
    <row r="1542" spans="2:6" x14ac:dyDescent="0.25">
      <c r="B1542" s="14">
        <v>1497</v>
      </c>
      <c r="C1542" s="17">
        <v>41</v>
      </c>
      <c r="D1542" s="17">
        <v>94.46</v>
      </c>
      <c r="E1542" s="17">
        <v>5580</v>
      </c>
      <c r="F1542" s="17">
        <v>-495446.8</v>
      </c>
    </row>
    <row r="1543" spans="2:6" x14ac:dyDescent="0.25">
      <c r="B1543" s="14">
        <v>1498</v>
      </c>
      <c r="C1543" s="17">
        <v>42</v>
      </c>
      <c r="D1543" s="17">
        <v>76.540000000000006</v>
      </c>
      <c r="E1543" s="17">
        <v>18619</v>
      </c>
      <c r="F1543" s="17">
        <v>648084.74</v>
      </c>
    </row>
    <row r="1544" spans="2:6" x14ac:dyDescent="0.25">
      <c r="B1544" s="14">
        <v>1499</v>
      </c>
      <c r="C1544" s="17">
        <v>43</v>
      </c>
      <c r="D1544" s="17">
        <v>94.02</v>
      </c>
      <c r="E1544" s="17">
        <v>18747</v>
      </c>
      <c r="F1544" s="17">
        <v>311939.06000000006</v>
      </c>
    </row>
    <row r="1545" spans="2:6" x14ac:dyDescent="0.25">
      <c r="B1545" s="14">
        <v>1500</v>
      </c>
      <c r="C1545" s="17">
        <v>39</v>
      </c>
      <c r="D1545" s="17">
        <v>89.34</v>
      </c>
      <c r="E1545" s="17">
        <v>17904</v>
      </c>
      <c r="F1545" s="17">
        <v>415096.6399999999</v>
      </c>
    </row>
    <row r="1546" spans="2:6" x14ac:dyDescent="0.25">
      <c r="B1546" s="14">
        <v>1501</v>
      </c>
      <c r="C1546" s="17">
        <v>45</v>
      </c>
      <c r="D1546" s="17">
        <v>82.81</v>
      </c>
      <c r="E1546" s="17">
        <v>18358</v>
      </c>
      <c r="F1546" s="17">
        <v>456906.02</v>
      </c>
    </row>
    <row r="1547" spans="2:6" x14ac:dyDescent="0.25">
      <c r="B1547" s="14">
        <v>1502</v>
      </c>
      <c r="C1547" s="17">
        <v>42</v>
      </c>
      <c r="D1547" s="17">
        <v>81.72</v>
      </c>
      <c r="E1547" s="17">
        <v>24071</v>
      </c>
      <c r="F1547" s="17">
        <v>962064.88000000012</v>
      </c>
    </row>
    <row r="1548" spans="2:6" x14ac:dyDescent="0.25">
      <c r="B1548" s="14">
        <v>1503</v>
      </c>
      <c r="C1548" s="17">
        <v>39</v>
      </c>
      <c r="D1548" s="17">
        <v>102.46</v>
      </c>
      <c r="E1548" s="17">
        <v>18234</v>
      </c>
      <c r="F1548" s="17">
        <v>199184.3600000001</v>
      </c>
    </row>
    <row r="1549" spans="2:6" x14ac:dyDescent="0.25">
      <c r="B1549" s="14">
        <v>1504</v>
      </c>
      <c r="C1549" s="17">
        <v>44</v>
      </c>
      <c r="D1549" s="17">
        <v>93.57</v>
      </c>
      <c r="E1549" s="17">
        <v>19513</v>
      </c>
      <c r="F1549" s="17">
        <v>348683.59000000008</v>
      </c>
    </row>
    <row r="1550" spans="2:6" x14ac:dyDescent="0.25">
      <c r="B1550" s="14">
        <v>1505</v>
      </c>
      <c r="C1550" s="17">
        <v>40</v>
      </c>
      <c r="D1550" s="17">
        <v>103.42</v>
      </c>
      <c r="E1550" s="17">
        <v>12255</v>
      </c>
      <c r="F1550" s="17">
        <v>-168867.09999999998</v>
      </c>
    </row>
    <row r="1551" spans="2:6" x14ac:dyDescent="0.25">
      <c r="B1551" s="14">
        <v>1506</v>
      </c>
      <c r="C1551" s="17">
        <v>45</v>
      </c>
      <c r="D1551" s="17">
        <v>83.94</v>
      </c>
      <c r="E1551" s="17">
        <v>19200</v>
      </c>
      <c r="F1551" s="17">
        <v>495152</v>
      </c>
    </row>
    <row r="1552" spans="2:6" x14ac:dyDescent="0.25">
      <c r="B1552" s="14">
        <v>1507</v>
      </c>
      <c r="C1552" s="17">
        <v>43</v>
      </c>
      <c r="D1552" s="17">
        <v>80.52</v>
      </c>
      <c r="E1552" s="17">
        <v>14107</v>
      </c>
      <c r="F1552" s="17">
        <v>214796.3600000001</v>
      </c>
    </row>
    <row r="1553" spans="2:6" x14ac:dyDescent="0.25">
      <c r="B1553" s="14">
        <v>1508</v>
      </c>
      <c r="C1553" s="17">
        <v>43</v>
      </c>
      <c r="D1553" s="17">
        <v>97.78</v>
      </c>
      <c r="E1553" s="17">
        <v>20042</v>
      </c>
      <c r="F1553" s="17">
        <v>316845.24</v>
      </c>
    </row>
    <row r="1554" spans="2:6" x14ac:dyDescent="0.25">
      <c r="B1554" s="14">
        <v>1509</v>
      </c>
      <c r="C1554" s="17">
        <v>43</v>
      </c>
      <c r="D1554" s="17">
        <v>84.76</v>
      </c>
      <c r="E1554" s="17">
        <v>18575</v>
      </c>
      <c r="F1554" s="17">
        <v>473283</v>
      </c>
    </row>
    <row r="1555" spans="2:6" x14ac:dyDescent="0.25">
      <c r="B1555" s="14">
        <v>1510</v>
      </c>
      <c r="C1555" s="17">
        <v>40</v>
      </c>
      <c r="D1555" s="17">
        <v>99.27</v>
      </c>
      <c r="E1555" s="17">
        <v>19904</v>
      </c>
      <c r="F1555" s="17">
        <v>338865.92000000016</v>
      </c>
    </row>
    <row r="1556" spans="2:6" x14ac:dyDescent="0.25">
      <c r="B1556" s="14">
        <v>1511</v>
      </c>
      <c r="C1556" s="17">
        <v>40</v>
      </c>
      <c r="D1556" s="17">
        <v>101.39</v>
      </c>
      <c r="E1556" s="17">
        <v>13309</v>
      </c>
      <c r="F1556" s="17">
        <v>-83268.510000000009</v>
      </c>
    </row>
    <row r="1557" spans="2:6" x14ac:dyDescent="0.25">
      <c r="B1557" s="14">
        <v>1512</v>
      </c>
      <c r="C1557" s="17">
        <v>43</v>
      </c>
      <c r="D1557" s="17">
        <v>77.510000000000005</v>
      </c>
      <c r="E1557" s="17">
        <v>17524</v>
      </c>
      <c r="F1557" s="17">
        <v>525458.76</v>
      </c>
    </row>
    <row r="1558" spans="2:6" x14ac:dyDescent="0.25">
      <c r="B1558" s="14">
        <v>1513</v>
      </c>
      <c r="C1558" s="17">
        <v>43</v>
      </c>
      <c r="D1558" s="17">
        <v>101.68</v>
      </c>
      <c r="E1558" s="17">
        <v>16062</v>
      </c>
      <c r="F1558" s="17">
        <v>22487.839999999851</v>
      </c>
    </row>
    <row r="1559" spans="2:6" x14ac:dyDescent="0.25">
      <c r="B1559" s="14">
        <v>1514</v>
      </c>
      <c r="C1559" s="17">
        <v>42</v>
      </c>
      <c r="D1559" s="17">
        <v>104.56</v>
      </c>
      <c r="E1559" s="17">
        <v>22735</v>
      </c>
      <c r="F1559" s="17">
        <v>342223.39999999991</v>
      </c>
    </row>
    <row r="1560" spans="2:6" x14ac:dyDescent="0.25">
      <c r="B1560" s="14">
        <v>1515</v>
      </c>
      <c r="C1560" s="17">
        <v>39</v>
      </c>
      <c r="D1560" s="17">
        <v>94.01</v>
      </c>
      <c r="E1560" s="17">
        <v>23395</v>
      </c>
      <c r="F1560" s="17">
        <v>693836.04999999981</v>
      </c>
    </row>
    <row r="1561" spans="2:6" x14ac:dyDescent="0.25">
      <c r="B1561" s="14">
        <v>1516</v>
      </c>
      <c r="C1561" s="17">
        <v>44</v>
      </c>
      <c r="D1561" s="17">
        <v>90.87</v>
      </c>
      <c r="E1561" s="17">
        <v>10504</v>
      </c>
      <c r="F1561" s="17">
        <v>-176378.4800000001</v>
      </c>
    </row>
    <row r="1562" spans="2:6" x14ac:dyDescent="0.25">
      <c r="B1562" s="14">
        <v>1517</v>
      </c>
      <c r="C1562" s="17">
        <v>42</v>
      </c>
      <c r="D1562" s="17">
        <v>101.76</v>
      </c>
      <c r="E1562" s="17">
        <v>13524</v>
      </c>
      <c r="F1562" s="17">
        <v>-102934.24000000011</v>
      </c>
    </row>
    <row r="1563" spans="2:6" x14ac:dyDescent="0.25">
      <c r="B1563" s="14">
        <v>1518</v>
      </c>
      <c r="C1563" s="17">
        <v>44</v>
      </c>
      <c r="D1563" s="17">
        <v>92.83</v>
      </c>
      <c r="E1563" s="17">
        <v>26768</v>
      </c>
      <c r="F1563" s="17">
        <v>814166.56</v>
      </c>
    </row>
    <row r="1564" spans="2:6" x14ac:dyDescent="0.25">
      <c r="B1564" s="14">
        <v>1519</v>
      </c>
      <c r="C1564" s="17">
        <v>42</v>
      </c>
      <c r="D1564" s="17">
        <v>81.739999999999995</v>
      </c>
      <c r="E1564" s="17">
        <v>21310</v>
      </c>
      <c r="F1564" s="17">
        <v>753790.60000000009</v>
      </c>
    </row>
    <row r="1565" spans="2:6" x14ac:dyDescent="0.25">
      <c r="B1565" s="14">
        <v>1520</v>
      </c>
      <c r="C1565" s="17">
        <v>40</v>
      </c>
      <c r="D1565" s="17">
        <v>95.07</v>
      </c>
      <c r="E1565" s="17">
        <v>24010</v>
      </c>
      <c r="F1565" s="17">
        <v>684959.30000000028</v>
      </c>
    </row>
    <row r="1566" spans="2:6" x14ac:dyDescent="0.25">
      <c r="B1566" s="14">
        <v>1521</v>
      </c>
      <c r="C1566" s="17">
        <v>44</v>
      </c>
      <c r="D1566" s="17">
        <v>97.58</v>
      </c>
      <c r="E1566" s="17">
        <v>16746</v>
      </c>
      <c r="F1566" s="17">
        <v>111555.32000000007</v>
      </c>
    </row>
    <row r="1567" spans="2:6" x14ac:dyDescent="0.25">
      <c r="B1567" s="14">
        <v>1522</v>
      </c>
      <c r="C1567" s="17">
        <v>39</v>
      </c>
      <c r="D1567" s="17">
        <v>88.7</v>
      </c>
      <c r="E1567" s="17">
        <v>20073</v>
      </c>
      <c r="F1567" s="17">
        <v>581204.89999999991</v>
      </c>
    </row>
    <row r="1568" spans="2:6" x14ac:dyDescent="0.25">
      <c r="B1568" s="14">
        <v>1523</v>
      </c>
      <c r="C1568" s="17">
        <v>41</v>
      </c>
      <c r="D1568" s="17">
        <v>89.01</v>
      </c>
      <c r="E1568" s="17">
        <v>23134</v>
      </c>
      <c r="F1568" s="17">
        <v>746014.65999999992</v>
      </c>
    </row>
    <row r="1569" spans="2:6" x14ac:dyDescent="0.25">
      <c r="B1569" s="14">
        <v>1524</v>
      </c>
      <c r="C1569" s="17">
        <v>40</v>
      </c>
      <c r="D1569" s="17">
        <v>98.45</v>
      </c>
      <c r="E1569" s="17">
        <v>26496</v>
      </c>
      <c r="F1569" s="17">
        <v>754332.79999999981</v>
      </c>
    </row>
    <row r="1570" spans="2:6" x14ac:dyDescent="0.25">
      <c r="B1570" s="14">
        <v>1525</v>
      </c>
      <c r="C1570" s="17">
        <v>41</v>
      </c>
      <c r="D1570" s="17">
        <v>85.02</v>
      </c>
      <c r="E1570" s="17">
        <v>15645</v>
      </c>
      <c r="F1570" s="17">
        <v>291772.10000000009</v>
      </c>
    </row>
    <row r="1571" spans="2:6" x14ac:dyDescent="0.25">
      <c r="B1571" s="14">
        <v>1526</v>
      </c>
      <c r="C1571" s="17">
        <v>42</v>
      </c>
      <c r="D1571" s="17">
        <v>97.14</v>
      </c>
      <c r="E1571" s="17">
        <v>22567</v>
      </c>
      <c r="F1571" s="17">
        <v>500860.61999999988</v>
      </c>
    </row>
    <row r="1572" spans="2:6" x14ac:dyDescent="0.25">
      <c r="B1572" s="14">
        <v>1527</v>
      </c>
      <c r="C1572" s="17">
        <v>43</v>
      </c>
      <c r="D1572" s="17">
        <v>82.47</v>
      </c>
      <c r="E1572" s="17">
        <v>22533</v>
      </c>
      <c r="F1572" s="17">
        <v>806851.49</v>
      </c>
    </row>
    <row r="1573" spans="2:6" x14ac:dyDescent="0.25">
      <c r="B1573" s="14">
        <v>1528</v>
      </c>
      <c r="C1573" s="17">
        <v>41</v>
      </c>
      <c r="D1573" s="17">
        <v>81.31</v>
      </c>
      <c r="E1573" s="17">
        <v>21009</v>
      </c>
      <c r="F1573" s="17">
        <v>761180.21</v>
      </c>
    </row>
    <row r="1574" spans="2:6" x14ac:dyDescent="0.25">
      <c r="B1574" s="14">
        <v>1529</v>
      </c>
      <c r="C1574" s="17">
        <v>39</v>
      </c>
      <c r="D1574" s="17">
        <v>95.93</v>
      </c>
      <c r="E1574" s="17">
        <v>12825</v>
      </c>
      <c r="F1574" s="17">
        <v>-28302.250000000116</v>
      </c>
    </row>
    <row r="1575" spans="2:6" x14ac:dyDescent="0.25">
      <c r="B1575" s="14">
        <v>1530</v>
      </c>
      <c r="C1575" s="17">
        <v>42</v>
      </c>
      <c r="D1575" s="17">
        <v>104.61</v>
      </c>
      <c r="E1575" s="17">
        <v>25691</v>
      </c>
      <c r="F1575" s="17">
        <v>495951.49</v>
      </c>
    </row>
    <row r="1576" spans="2:6" x14ac:dyDescent="0.25">
      <c r="B1576" s="14">
        <v>1531</v>
      </c>
      <c r="C1576" s="17">
        <v>41</v>
      </c>
      <c r="D1576" s="17">
        <v>80.55</v>
      </c>
      <c r="E1576" s="17">
        <v>17294</v>
      </c>
      <c r="F1576" s="17">
        <v>489420.30000000005</v>
      </c>
    </row>
    <row r="1577" spans="2:6" x14ac:dyDescent="0.25">
      <c r="B1577" s="14">
        <v>1532</v>
      </c>
      <c r="C1577" s="17">
        <v>44</v>
      </c>
      <c r="D1577" s="17">
        <v>103.73</v>
      </c>
      <c r="E1577" s="17">
        <v>21065</v>
      </c>
      <c r="F1577" s="17">
        <v>230002.54999999981</v>
      </c>
    </row>
    <row r="1578" spans="2:6" x14ac:dyDescent="0.25">
      <c r="B1578" s="14">
        <v>1533</v>
      </c>
      <c r="C1578" s="17">
        <v>44</v>
      </c>
      <c r="D1578" s="17">
        <v>103.78</v>
      </c>
      <c r="E1578" s="17">
        <v>13176</v>
      </c>
      <c r="F1578" s="17">
        <v>-175125.28000000003</v>
      </c>
    </row>
    <row r="1579" spans="2:6" x14ac:dyDescent="0.25">
      <c r="B1579" s="14">
        <v>1534</v>
      </c>
      <c r="C1579" s="17">
        <v>42</v>
      </c>
      <c r="D1579" s="17">
        <v>82.24</v>
      </c>
      <c r="E1579" s="17">
        <v>17341</v>
      </c>
      <c r="F1579" s="17">
        <v>446413.16000000015</v>
      </c>
    </row>
    <row r="1580" spans="2:6" x14ac:dyDescent="0.25">
      <c r="B1580" s="14">
        <v>1535</v>
      </c>
      <c r="C1580" s="17">
        <v>40</v>
      </c>
      <c r="D1580" s="17">
        <v>101.59</v>
      </c>
      <c r="E1580" s="17">
        <v>15863</v>
      </c>
      <c r="F1580" s="17">
        <v>60694.829999999958</v>
      </c>
    </row>
    <row r="1581" spans="2:6" x14ac:dyDescent="0.25">
      <c r="B1581" s="14">
        <v>1536</v>
      </c>
      <c r="C1581" s="17">
        <v>43</v>
      </c>
      <c r="D1581" s="17">
        <v>79.56</v>
      </c>
      <c r="E1581" s="17">
        <v>15470</v>
      </c>
      <c r="F1581" s="17">
        <v>332526.80000000005</v>
      </c>
    </row>
    <row r="1582" spans="2:6" x14ac:dyDescent="0.25">
      <c r="B1582" s="14">
        <v>1537</v>
      </c>
      <c r="C1582" s="17">
        <v>42</v>
      </c>
      <c r="D1582" s="17">
        <v>98</v>
      </c>
      <c r="E1582" s="17">
        <v>20074</v>
      </c>
      <c r="F1582" s="17">
        <v>334366</v>
      </c>
    </row>
    <row r="1583" spans="2:6" x14ac:dyDescent="0.25">
      <c r="B1583" s="14">
        <v>1538</v>
      </c>
      <c r="C1583" s="17">
        <v>42</v>
      </c>
      <c r="D1583" s="17">
        <v>98.21</v>
      </c>
      <c r="E1583" s="17">
        <v>17010</v>
      </c>
      <c r="F1583" s="17">
        <v>150017.90000000014</v>
      </c>
    </row>
    <row r="1584" spans="2:6" x14ac:dyDescent="0.25">
      <c r="B1584" s="14">
        <v>1539</v>
      </c>
      <c r="C1584" s="17">
        <v>41</v>
      </c>
      <c r="D1584" s="17">
        <v>85.15</v>
      </c>
      <c r="E1584" s="17">
        <v>11715</v>
      </c>
      <c r="F1584" s="17">
        <v>3437.7499999998836</v>
      </c>
    </row>
    <row r="1585" spans="2:6" x14ac:dyDescent="0.25">
      <c r="B1585" s="14">
        <v>1540</v>
      </c>
      <c r="C1585" s="17">
        <v>45</v>
      </c>
      <c r="D1585" s="17">
        <v>81.459999999999994</v>
      </c>
      <c r="E1585" s="17">
        <v>14446</v>
      </c>
      <c r="F1585" s="17">
        <v>197912.84000000008</v>
      </c>
    </row>
    <row r="1586" spans="2:6" x14ac:dyDescent="0.25">
      <c r="B1586" s="14">
        <v>1541</v>
      </c>
      <c r="C1586" s="17">
        <v>41</v>
      </c>
      <c r="D1586" s="17">
        <v>102.26</v>
      </c>
      <c r="E1586" s="17">
        <v>19509</v>
      </c>
      <c r="F1586" s="17">
        <v>237431.65999999992</v>
      </c>
    </row>
    <row r="1587" spans="2:6" x14ac:dyDescent="0.25">
      <c r="B1587" s="14">
        <v>1542</v>
      </c>
      <c r="C1587" s="17">
        <v>42</v>
      </c>
      <c r="D1587" s="17">
        <v>93.26</v>
      </c>
      <c r="E1587" s="17">
        <v>14677</v>
      </c>
      <c r="F1587" s="17">
        <v>85511.979999999981</v>
      </c>
    </row>
    <row r="1588" spans="2:6" x14ac:dyDescent="0.25">
      <c r="B1588" s="14">
        <v>1543</v>
      </c>
      <c r="C1588" s="17">
        <v>44</v>
      </c>
      <c r="D1588" s="17">
        <v>99.22</v>
      </c>
      <c r="E1588" s="17">
        <v>27021</v>
      </c>
      <c r="F1588" s="17">
        <v>657231.38000000012</v>
      </c>
    </row>
    <row r="1589" spans="2:6" x14ac:dyDescent="0.25">
      <c r="B1589" s="14">
        <v>1544</v>
      </c>
      <c r="C1589" s="17">
        <v>43</v>
      </c>
      <c r="D1589" s="17">
        <v>85.95</v>
      </c>
      <c r="E1589" s="17">
        <v>22963</v>
      </c>
      <c r="F1589" s="17">
        <v>758558.14999999991</v>
      </c>
    </row>
    <row r="1590" spans="2:6" x14ac:dyDescent="0.25">
      <c r="B1590" s="14">
        <v>1545</v>
      </c>
      <c r="C1590" s="17">
        <v>41</v>
      </c>
      <c r="D1590" s="17">
        <v>89.38</v>
      </c>
      <c r="E1590" s="17">
        <v>16854</v>
      </c>
      <c r="F1590" s="17">
        <v>306521.48</v>
      </c>
    </row>
    <row r="1591" spans="2:6" x14ac:dyDescent="0.25">
      <c r="B1591" s="14">
        <v>1546</v>
      </c>
      <c r="C1591" s="17">
        <v>44</v>
      </c>
      <c r="D1591" s="17">
        <v>90.33</v>
      </c>
      <c r="E1591" s="17">
        <v>17299</v>
      </c>
      <c r="F1591" s="17">
        <v>268726.33000000007</v>
      </c>
    </row>
    <row r="1592" spans="2:6" x14ac:dyDescent="0.25">
      <c r="B1592" s="14">
        <v>1547</v>
      </c>
      <c r="C1592" s="17">
        <v>43</v>
      </c>
      <c r="D1592" s="17">
        <v>98.85</v>
      </c>
      <c r="E1592" s="17">
        <v>19747</v>
      </c>
      <c r="F1592" s="17">
        <v>278541.05000000005</v>
      </c>
    </row>
    <row r="1593" spans="2:6" x14ac:dyDescent="0.25">
      <c r="B1593" s="14">
        <v>1548</v>
      </c>
      <c r="C1593" s="17">
        <v>44</v>
      </c>
      <c r="D1593" s="17">
        <v>95.89</v>
      </c>
      <c r="E1593" s="17">
        <v>13001</v>
      </c>
      <c r="F1593" s="17">
        <v>-81510.890000000014</v>
      </c>
    </row>
    <row r="1594" spans="2:6" x14ac:dyDescent="0.25">
      <c r="B1594" s="14">
        <v>1549</v>
      </c>
      <c r="C1594" s="17">
        <v>39</v>
      </c>
      <c r="D1594" s="17">
        <v>82.23</v>
      </c>
      <c r="E1594" s="17">
        <v>18771</v>
      </c>
      <c r="F1594" s="17">
        <v>609820.66999999993</v>
      </c>
    </row>
    <row r="1595" spans="2:6" x14ac:dyDescent="0.25">
      <c r="B1595" s="14">
        <v>1550</v>
      </c>
      <c r="C1595" s="17">
        <v>42</v>
      </c>
      <c r="D1595" s="17">
        <v>88.05</v>
      </c>
      <c r="E1595" s="17">
        <v>7970</v>
      </c>
      <c r="F1595" s="17">
        <v>-300468.5</v>
      </c>
    </row>
    <row r="1596" spans="2:6" x14ac:dyDescent="0.25">
      <c r="B1596" s="14">
        <v>1551</v>
      </c>
      <c r="C1596" s="17">
        <v>42</v>
      </c>
      <c r="D1596" s="17">
        <v>90.3</v>
      </c>
      <c r="E1596" s="17">
        <v>11840</v>
      </c>
      <c r="F1596" s="17">
        <v>-60272</v>
      </c>
    </row>
    <row r="1597" spans="2:6" x14ac:dyDescent="0.25">
      <c r="B1597" s="14">
        <v>1552</v>
      </c>
      <c r="C1597" s="17">
        <v>43</v>
      </c>
      <c r="D1597" s="17">
        <v>98.7</v>
      </c>
      <c r="E1597" s="17">
        <v>27871</v>
      </c>
      <c r="F1597" s="17">
        <v>747008.29999999981</v>
      </c>
    </row>
    <row r="1598" spans="2:6" x14ac:dyDescent="0.25">
      <c r="B1598" s="14">
        <v>1553</v>
      </c>
      <c r="C1598" s="17">
        <v>42</v>
      </c>
      <c r="D1598" s="17">
        <v>92.08</v>
      </c>
      <c r="E1598" s="17">
        <v>16291</v>
      </c>
      <c r="F1598" s="17">
        <v>207611.71999999997</v>
      </c>
    </row>
    <row r="1599" spans="2:6" x14ac:dyDescent="0.25">
      <c r="B1599" s="14">
        <v>1554</v>
      </c>
      <c r="C1599" s="17">
        <v>39</v>
      </c>
      <c r="D1599" s="17">
        <v>75.03</v>
      </c>
      <c r="E1599" s="17">
        <v>14496</v>
      </c>
      <c r="F1599" s="17">
        <v>381725.11999999988</v>
      </c>
    </row>
    <row r="1600" spans="2:6" x14ac:dyDescent="0.25">
      <c r="B1600" s="14">
        <v>1555</v>
      </c>
      <c r="C1600" s="17">
        <v>42</v>
      </c>
      <c r="D1600" s="17">
        <v>88.95</v>
      </c>
      <c r="E1600" s="17">
        <v>20740</v>
      </c>
      <c r="F1600" s="17">
        <v>561357</v>
      </c>
    </row>
    <row r="1601" spans="2:6" x14ac:dyDescent="0.25">
      <c r="B1601" s="14">
        <v>1556</v>
      </c>
      <c r="C1601" s="17">
        <v>43</v>
      </c>
      <c r="D1601" s="17">
        <v>87.66</v>
      </c>
      <c r="E1601" s="17">
        <v>13991</v>
      </c>
      <c r="F1601" s="17">
        <v>106144.94000000006</v>
      </c>
    </row>
    <row r="1602" spans="2:6" x14ac:dyDescent="0.25">
      <c r="B1602" s="14">
        <v>1557</v>
      </c>
      <c r="C1602" s="17">
        <v>42</v>
      </c>
      <c r="D1602" s="17">
        <v>89.17</v>
      </c>
      <c r="E1602" s="17">
        <v>9711</v>
      </c>
      <c r="F1602" s="17">
        <v>-191302.87</v>
      </c>
    </row>
    <row r="1603" spans="2:6" x14ac:dyDescent="0.25">
      <c r="B1603" s="14">
        <v>1558</v>
      </c>
      <c r="C1603" s="17">
        <v>41</v>
      </c>
      <c r="D1603" s="17">
        <v>77.5</v>
      </c>
      <c r="E1603" s="17">
        <v>25842</v>
      </c>
      <c r="F1603" s="17">
        <v>1230281</v>
      </c>
    </row>
    <row r="1604" spans="2:6" x14ac:dyDescent="0.25">
      <c r="B1604" s="14">
        <v>1559</v>
      </c>
      <c r="C1604" s="17">
        <v>39</v>
      </c>
      <c r="D1604" s="17">
        <v>79.849999999999994</v>
      </c>
      <c r="E1604" s="17">
        <v>22586</v>
      </c>
      <c r="F1604" s="17">
        <v>960267.90000000014</v>
      </c>
    </row>
    <row r="1605" spans="2:6" x14ac:dyDescent="0.25">
      <c r="B1605" s="14">
        <v>1560</v>
      </c>
      <c r="C1605" s="17">
        <v>41</v>
      </c>
      <c r="D1605" s="17">
        <v>87.06</v>
      </c>
      <c r="E1605" s="17">
        <v>21379</v>
      </c>
      <c r="F1605" s="17">
        <v>666626.26</v>
      </c>
    </row>
    <row r="1606" spans="2:6" x14ac:dyDescent="0.25">
      <c r="B1606" s="14">
        <v>1561</v>
      </c>
      <c r="C1606" s="17">
        <v>42</v>
      </c>
      <c r="D1606" s="17">
        <v>100.58</v>
      </c>
      <c r="E1606" s="17">
        <v>16656</v>
      </c>
      <c r="F1606" s="17">
        <v>89731.520000000019</v>
      </c>
    </row>
    <row r="1607" spans="2:6" x14ac:dyDescent="0.25">
      <c r="B1607" s="14">
        <v>1562</v>
      </c>
      <c r="C1607" s="17">
        <v>44</v>
      </c>
      <c r="D1607" s="17">
        <v>78.069999999999993</v>
      </c>
      <c r="E1607" s="17">
        <v>16155</v>
      </c>
      <c r="F1607" s="17">
        <v>392804.15000000014</v>
      </c>
    </row>
    <row r="1608" spans="2:6" x14ac:dyDescent="0.25">
      <c r="B1608" s="14">
        <v>1563</v>
      </c>
      <c r="C1608" s="17">
        <v>42</v>
      </c>
      <c r="D1608" s="17">
        <v>81.349999999999994</v>
      </c>
      <c r="E1608" s="17">
        <v>19709</v>
      </c>
      <c r="F1608" s="17">
        <v>640985.85000000009</v>
      </c>
    </row>
    <row r="1609" spans="2:6" x14ac:dyDescent="0.25">
      <c r="B1609" s="14">
        <v>1564</v>
      </c>
      <c r="C1609" s="17">
        <v>41</v>
      </c>
      <c r="D1609" s="17">
        <v>88.72</v>
      </c>
      <c r="E1609" s="17">
        <v>16587</v>
      </c>
      <c r="F1609" s="17">
        <v>299147.3600000001</v>
      </c>
    </row>
    <row r="1610" spans="2:6" x14ac:dyDescent="0.25">
      <c r="B1610" s="14">
        <v>1565</v>
      </c>
      <c r="C1610" s="17">
        <v>41</v>
      </c>
      <c r="D1610" s="17">
        <v>97.83</v>
      </c>
      <c r="E1610" s="17">
        <v>10985</v>
      </c>
      <c r="F1610" s="17">
        <v>-189032.54999999993</v>
      </c>
    </row>
    <row r="1611" spans="2:6" x14ac:dyDescent="0.25">
      <c r="B1611" s="14">
        <v>1566</v>
      </c>
      <c r="C1611" s="17">
        <v>44</v>
      </c>
      <c r="D1611" s="17">
        <v>99.37</v>
      </c>
      <c r="E1611" s="17">
        <v>27737</v>
      </c>
      <c r="F1611" s="17">
        <v>693009.30999999982</v>
      </c>
    </row>
    <row r="1612" spans="2:6" x14ac:dyDescent="0.25">
      <c r="B1612" s="14">
        <v>1567</v>
      </c>
      <c r="C1612" s="17">
        <v>41</v>
      </c>
      <c r="D1612" s="17">
        <v>83.96</v>
      </c>
      <c r="E1612" s="17">
        <v>13571</v>
      </c>
      <c r="F1612" s="17">
        <v>154796.84000000008</v>
      </c>
    </row>
    <row r="1613" spans="2:6" x14ac:dyDescent="0.25">
      <c r="B1613" s="14">
        <v>1568</v>
      </c>
      <c r="C1613" s="17">
        <v>39</v>
      </c>
      <c r="D1613" s="17">
        <v>75.069999999999993</v>
      </c>
      <c r="E1613" s="17">
        <v>24750</v>
      </c>
      <c r="F1613" s="17">
        <v>1252017.5</v>
      </c>
    </row>
    <row r="1614" spans="2:6" x14ac:dyDescent="0.25">
      <c r="B1614" s="14">
        <v>1569</v>
      </c>
      <c r="C1614" s="17">
        <v>40</v>
      </c>
      <c r="D1614" s="17">
        <v>89.9</v>
      </c>
      <c r="E1614" s="17">
        <v>15414</v>
      </c>
      <c r="F1614" s="17">
        <v>215107.39999999991</v>
      </c>
    </row>
    <row r="1615" spans="2:6" x14ac:dyDescent="0.25">
      <c r="B1615" s="14">
        <v>1570</v>
      </c>
      <c r="C1615" s="17">
        <v>42</v>
      </c>
      <c r="D1615" s="17">
        <v>80.150000000000006</v>
      </c>
      <c r="E1615" s="17">
        <v>16413</v>
      </c>
      <c r="F1615" s="17">
        <v>411339.04999999981</v>
      </c>
    </row>
    <row r="1616" spans="2:6" x14ac:dyDescent="0.25">
      <c r="B1616" s="14">
        <v>1571</v>
      </c>
      <c r="C1616" s="17">
        <v>39</v>
      </c>
      <c r="D1616" s="17">
        <v>86.97</v>
      </c>
      <c r="E1616" s="17">
        <v>25502</v>
      </c>
      <c r="F1616" s="17">
        <v>1012411.06</v>
      </c>
    </row>
    <row r="1617" spans="2:6" x14ac:dyDescent="0.25">
      <c r="B1617" s="14">
        <v>1572</v>
      </c>
      <c r="C1617" s="17">
        <v>43</v>
      </c>
      <c r="D1617" s="17">
        <v>92.72</v>
      </c>
      <c r="E1617" s="17">
        <v>9286</v>
      </c>
      <c r="F1617" s="17">
        <v>-262381.92000000004</v>
      </c>
    </row>
    <row r="1618" spans="2:6" x14ac:dyDescent="0.25">
      <c r="B1618" s="14">
        <v>1573</v>
      </c>
      <c r="C1618" s="17">
        <v>44</v>
      </c>
      <c r="D1618" s="17">
        <v>81.03</v>
      </c>
      <c r="E1618" s="17">
        <v>11460</v>
      </c>
      <c r="F1618" s="17">
        <v>-2303.8000000000466</v>
      </c>
    </row>
    <row r="1619" spans="2:6" x14ac:dyDescent="0.25">
      <c r="B1619" s="14">
        <v>1574</v>
      </c>
      <c r="C1619" s="17">
        <v>40</v>
      </c>
      <c r="D1619" s="17">
        <v>78.67</v>
      </c>
      <c r="E1619" s="17">
        <v>18633</v>
      </c>
      <c r="F1619" s="17">
        <v>646788.8899999999</v>
      </c>
    </row>
    <row r="1620" spans="2:6" x14ac:dyDescent="0.25">
      <c r="B1620" s="14">
        <v>1575</v>
      </c>
      <c r="C1620" s="17">
        <v>42</v>
      </c>
      <c r="D1620" s="17">
        <v>85.76</v>
      </c>
      <c r="E1620" s="17">
        <v>18385</v>
      </c>
      <c r="F1620" s="17">
        <v>459747.39999999991</v>
      </c>
    </row>
    <row r="1621" spans="2:6" x14ac:dyDescent="0.25">
      <c r="B1621" s="14">
        <v>1576</v>
      </c>
      <c r="C1621" s="17">
        <v>44</v>
      </c>
      <c r="D1621" s="17">
        <v>94.4</v>
      </c>
      <c r="E1621" s="17">
        <v>19644</v>
      </c>
      <c r="F1621" s="17">
        <v>340426.39999999991</v>
      </c>
    </row>
    <row r="1622" spans="2:6" x14ac:dyDescent="0.25">
      <c r="B1622" s="14">
        <v>1577</v>
      </c>
      <c r="C1622" s="17">
        <v>44</v>
      </c>
      <c r="D1622" s="17">
        <v>95.21</v>
      </c>
      <c r="E1622" s="17">
        <v>21251</v>
      </c>
      <c r="F1622" s="17">
        <v>420597.29000000004</v>
      </c>
    </row>
    <row r="1623" spans="2:6" x14ac:dyDescent="0.25">
      <c r="B1623" s="14">
        <v>1578</v>
      </c>
      <c r="C1623" s="17">
        <v>40</v>
      </c>
      <c r="D1623" s="17">
        <v>102.76</v>
      </c>
      <c r="E1623" s="17">
        <v>24273</v>
      </c>
      <c r="F1623" s="17">
        <v>515113.51999999979</v>
      </c>
    </row>
    <row r="1624" spans="2:6" x14ac:dyDescent="0.25">
      <c r="B1624" s="14">
        <v>1579</v>
      </c>
      <c r="C1624" s="17">
        <v>41</v>
      </c>
      <c r="D1624" s="17">
        <v>84.79</v>
      </c>
      <c r="E1624" s="17">
        <v>18000</v>
      </c>
      <c r="F1624" s="17">
        <v>467780</v>
      </c>
    </row>
    <row r="1625" spans="2:6" x14ac:dyDescent="0.25">
      <c r="B1625" s="14">
        <v>1580</v>
      </c>
      <c r="C1625" s="17">
        <v>41</v>
      </c>
      <c r="D1625" s="17">
        <v>90.77</v>
      </c>
      <c r="E1625" s="17">
        <v>14912</v>
      </c>
      <c r="F1625" s="17">
        <v>152533.76000000001</v>
      </c>
    </row>
    <row r="1626" spans="2:6" x14ac:dyDescent="0.25">
      <c r="B1626" s="14">
        <v>1581</v>
      </c>
      <c r="C1626" s="17">
        <v>39</v>
      </c>
      <c r="D1626" s="17">
        <v>86.24</v>
      </c>
      <c r="E1626" s="17">
        <v>16231</v>
      </c>
      <c r="F1626" s="17">
        <v>347198.56000000006</v>
      </c>
    </row>
    <row r="1627" spans="2:6" x14ac:dyDescent="0.25">
      <c r="B1627" s="14">
        <v>1582</v>
      </c>
      <c r="C1627" s="17">
        <v>42</v>
      </c>
      <c r="D1627" s="17">
        <v>101.54</v>
      </c>
      <c r="E1627" s="17">
        <v>15301</v>
      </c>
      <c r="F1627" s="17">
        <v>-1406.5400000001537</v>
      </c>
    </row>
    <row r="1628" spans="2:6" x14ac:dyDescent="0.25">
      <c r="B1628" s="14">
        <v>1583</v>
      </c>
      <c r="C1628" s="17">
        <v>41</v>
      </c>
      <c r="D1628" s="17">
        <v>77.94</v>
      </c>
      <c r="E1628" s="17">
        <v>9765</v>
      </c>
      <c r="F1628" s="17">
        <v>-68214.099999999977</v>
      </c>
    </row>
    <row r="1629" spans="2:6" x14ac:dyDescent="0.25">
      <c r="B1629" s="14">
        <v>1584</v>
      </c>
      <c r="C1629" s="17">
        <v>42</v>
      </c>
      <c r="D1629" s="17">
        <v>103.5</v>
      </c>
      <c r="E1629" s="17">
        <v>15735</v>
      </c>
      <c r="F1629" s="17">
        <v>-8177.5</v>
      </c>
    </row>
    <row r="1630" spans="2:6" x14ac:dyDescent="0.25">
      <c r="B1630" s="14">
        <v>1585</v>
      </c>
      <c r="C1630" s="17">
        <v>39</v>
      </c>
      <c r="D1630" s="17">
        <v>86.69</v>
      </c>
      <c r="E1630" s="17">
        <v>13492</v>
      </c>
      <c r="F1630" s="17">
        <v>139098.52000000002</v>
      </c>
    </row>
    <row r="1631" spans="2:6" x14ac:dyDescent="0.25">
      <c r="B1631" s="14">
        <v>1586</v>
      </c>
      <c r="C1631" s="17">
        <v>42</v>
      </c>
      <c r="D1631" s="17">
        <v>102.39</v>
      </c>
      <c r="E1631" s="17">
        <v>21583</v>
      </c>
      <c r="F1631" s="17">
        <v>328647.62999999989</v>
      </c>
    </row>
    <row r="1632" spans="2:6" x14ac:dyDescent="0.25">
      <c r="B1632" s="14">
        <v>1587</v>
      </c>
      <c r="C1632" s="17">
        <v>41</v>
      </c>
      <c r="D1632" s="17">
        <v>90.42</v>
      </c>
      <c r="E1632" s="17">
        <v>13973</v>
      </c>
      <c r="F1632" s="17">
        <v>94295.339999999967</v>
      </c>
    </row>
    <row r="1633" spans="2:6" x14ac:dyDescent="0.25">
      <c r="B1633" s="14">
        <v>1588</v>
      </c>
      <c r="C1633" s="17">
        <v>43</v>
      </c>
      <c r="D1633" s="17">
        <v>100.34</v>
      </c>
      <c r="E1633" s="17">
        <v>20526</v>
      </c>
      <c r="F1633" s="17">
        <v>292477.15999999992</v>
      </c>
    </row>
    <row r="1634" spans="2:6" x14ac:dyDescent="0.25">
      <c r="B1634" s="14">
        <v>1589</v>
      </c>
      <c r="C1634" s="17">
        <v>44</v>
      </c>
      <c r="D1634" s="17">
        <v>79.19</v>
      </c>
      <c r="E1634" s="17">
        <v>16665</v>
      </c>
      <c r="F1634" s="17">
        <v>413373.65000000014</v>
      </c>
    </row>
    <row r="1635" spans="2:6" x14ac:dyDescent="0.25">
      <c r="B1635" s="14">
        <v>1590</v>
      </c>
      <c r="C1635" s="17">
        <v>43</v>
      </c>
      <c r="D1635" s="17">
        <v>88.03</v>
      </c>
      <c r="E1635" s="17">
        <v>16709</v>
      </c>
      <c r="F1635" s="17">
        <v>285710.73</v>
      </c>
    </row>
    <row r="1636" spans="2:6" x14ac:dyDescent="0.25">
      <c r="B1636" s="14">
        <v>1591</v>
      </c>
      <c r="C1636" s="17">
        <v>44</v>
      </c>
      <c r="D1636" s="17">
        <v>86.45</v>
      </c>
      <c r="E1636" s="17">
        <v>15015</v>
      </c>
      <c r="F1636" s="17">
        <v>179278.25</v>
      </c>
    </row>
    <row r="1637" spans="2:6" x14ac:dyDescent="0.25">
      <c r="B1637" s="14">
        <v>1592</v>
      </c>
      <c r="C1637" s="17">
        <v>41</v>
      </c>
      <c r="D1637" s="17">
        <v>75.849999999999994</v>
      </c>
      <c r="E1637" s="17">
        <v>14899</v>
      </c>
      <c r="F1637" s="17">
        <v>373952.85000000009</v>
      </c>
    </row>
    <row r="1638" spans="2:6" x14ac:dyDescent="0.25">
      <c r="B1638" s="14">
        <v>1593</v>
      </c>
      <c r="C1638" s="17">
        <v>42</v>
      </c>
      <c r="D1638" s="17">
        <v>76.63</v>
      </c>
      <c r="E1638" s="17">
        <v>26129</v>
      </c>
      <c r="F1638" s="17">
        <v>1249987.73</v>
      </c>
    </row>
    <row r="1639" spans="2:6" x14ac:dyDescent="0.25">
      <c r="B1639" s="14">
        <v>1594</v>
      </c>
      <c r="C1639" s="17">
        <v>40</v>
      </c>
      <c r="D1639" s="17">
        <v>99.49</v>
      </c>
      <c r="E1639" s="17">
        <v>21990</v>
      </c>
      <c r="F1639" s="17">
        <v>458624.90000000014</v>
      </c>
    </row>
    <row r="1640" spans="2:6" x14ac:dyDescent="0.25">
      <c r="B1640" s="14">
        <v>1595</v>
      </c>
      <c r="C1640" s="17">
        <v>43</v>
      </c>
      <c r="D1640" s="17">
        <v>103.55</v>
      </c>
      <c r="E1640" s="17">
        <v>18661</v>
      </c>
      <c r="F1640" s="17">
        <v>128769.45000000007</v>
      </c>
    </row>
    <row r="1641" spans="2:6" x14ac:dyDescent="0.25">
      <c r="B1641" s="14">
        <v>1596</v>
      </c>
      <c r="C1641" s="17">
        <v>39</v>
      </c>
      <c r="D1641" s="17">
        <v>100.79</v>
      </c>
      <c r="E1641" s="17">
        <v>11701</v>
      </c>
      <c r="F1641" s="17">
        <v>-157183.79000000004</v>
      </c>
    </row>
    <row r="1642" spans="2:6" x14ac:dyDescent="0.25">
      <c r="B1642" s="14">
        <v>1597</v>
      </c>
      <c r="C1642" s="17">
        <v>43</v>
      </c>
      <c r="D1642" s="17">
        <v>83.61</v>
      </c>
      <c r="E1642" s="17">
        <v>13880</v>
      </c>
      <c r="F1642" s="17">
        <v>154773.19999999995</v>
      </c>
    </row>
    <row r="1643" spans="2:6" x14ac:dyDescent="0.25">
      <c r="B1643" s="14">
        <v>1598</v>
      </c>
      <c r="C1643" s="17">
        <v>45</v>
      </c>
      <c r="D1643" s="17">
        <v>80.25</v>
      </c>
      <c r="E1643" s="17">
        <v>22838</v>
      </c>
      <c r="F1643" s="17">
        <v>834302.5</v>
      </c>
    </row>
    <row r="1644" spans="2:6" x14ac:dyDescent="0.25">
      <c r="B1644" s="14">
        <v>1599</v>
      </c>
      <c r="C1644" s="17">
        <v>40</v>
      </c>
      <c r="D1644" s="17">
        <v>79.14</v>
      </c>
      <c r="E1644" s="17">
        <v>13329</v>
      </c>
      <c r="F1644" s="17">
        <v>214453.93999999994</v>
      </c>
    </row>
    <row r="1645" spans="2:6" x14ac:dyDescent="0.25">
      <c r="B1645" s="14">
        <v>1600</v>
      </c>
      <c r="C1645" s="17">
        <v>43</v>
      </c>
      <c r="D1645" s="17">
        <v>77.59</v>
      </c>
      <c r="E1645" s="17">
        <v>20602</v>
      </c>
      <c r="F1645" s="17">
        <v>765402.81999999983</v>
      </c>
    </row>
    <row r="1646" spans="2:6" x14ac:dyDescent="0.25">
      <c r="B1646" s="14">
        <v>1601</v>
      </c>
      <c r="C1646" s="17">
        <v>44</v>
      </c>
      <c r="D1646" s="17">
        <v>93.41</v>
      </c>
      <c r="E1646" s="17">
        <v>19324</v>
      </c>
      <c r="F1646" s="17">
        <v>340165.16000000015</v>
      </c>
    </row>
    <row r="1647" spans="2:6" x14ac:dyDescent="0.25">
      <c r="B1647" s="14">
        <v>1602</v>
      </c>
      <c r="C1647" s="17">
        <v>39</v>
      </c>
      <c r="D1647" s="17">
        <v>89.32</v>
      </c>
      <c r="E1647" s="17">
        <v>14690</v>
      </c>
      <c r="F1647" s="17">
        <v>188289.20000000007</v>
      </c>
    </row>
    <row r="1648" spans="2:6" x14ac:dyDescent="0.25">
      <c r="B1648" s="14">
        <v>1603</v>
      </c>
      <c r="C1648" s="17">
        <v>41</v>
      </c>
      <c r="D1648" s="17">
        <v>93.22</v>
      </c>
      <c r="E1648" s="17">
        <v>19422</v>
      </c>
      <c r="F1648" s="17">
        <v>408157.15999999992</v>
      </c>
    </row>
    <row r="1649" spans="2:6" x14ac:dyDescent="0.25">
      <c r="B1649" s="14">
        <v>1604</v>
      </c>
      <c r="C1649" s="17">
        <v>41</v>
      </c>
      <c r="D1649" s="17">
        <v>93.93</v>
      </c>
      <c r="E1649" s="17">
        <v>11984</v>
      </c>
      <c r="F1649" s="17">
        <v>-82185.120000000112</v>
      </c>
    </row>
    <row r="1650" spans="2:6" x14ac:dyDescent="0.25">
      <c r="B1650" s="14">
        <v>1605</v>
      </c>
      <c r="C1650" s="17">
        <v>40</v>
      </c>
      <c r="D1650" s="17">
        <v>83.74</v>
      </c>
      <c r="E1650" s="17">
        <v>16529</v>
      </c>
      <c r="F1650" s="17">
        <v>393972.54000000004</v>
      </c>
    </row>
    <row r="1651" spans="2:6" x14ac:dyDescent="0.25">
      <c r="B1651" s="14">
        <v>1606</v>
      </c>
      <c r="C1651" s="17">
        <v>44</v>
      </c>
      <c r="D1651" s="17">
        <v>91.66</v>
      </c>
      <c r="E1651" s="17">
        <v>11964</v>
      </c>
      <c r="F1651" s="17">
        <v>-92200.239999999991</v>
      </c>
    </row>
    <row r="1652" spans="2:6" x14ac:dyDescent="0.25">
      <c r="B1652" s="14">
        <v>1607</v>
      </c>
      <c r="C1652" s="17">
        <v>41</v>
      </c>
      <c r="D1652" s="17">
        <v>95.44</v>
      </c>
      <c r="E1652" s="17">
        <v>17059</v>
      </c>
      <c r="F1652" s="17">
        <v>217211.04000000004</v>
      </c>
    </row>
    <row r="1653" spans="2:6" x14ac:dyDescent="0.25">
      <c r="B1653" s="14">
        <v>1608</v>
      </c>
      <c r="C1653" s="17">
        <v>39</v>
      </c>
      <c r="D1653" s="17">
        <v>77.650000000000006</v>
      </c>
      <c r="E1653" s="17">
        <v>14764</v>
      </c>
      <c r="F1653" s="17">
        <v>365815.39999999991</v>
      </c>
    </row>
    <row r="1654" spans="2:6" x14ac:dyDescent="0.25">
      <c r="B1654" s="14">
        <v>1609</v>
      </c>
      <c r="C1654" s="17">
        <v>42</v>
      </c>
      <c r="D1654" s="17">
        <v>81.349999999999994</v>
      </c>
      <c r="E1654" s="17">
        <v>16603</v>
      </c>
      <c r="F1654" s="17">
        <v>406016.95000000019</v>
      </c>
    </row>
    <row r="1655" spans="2:6" x14ac:dyDescent="0.25">
      <c r="B1655" s="14">
        <v>1610</v>
      </c>
      <c r="C1655" s="17">
        <v>39</v>
      </c>
      <c r="D1655" s="17">
        <v>94.35</v>
      </c>
      <c r="E1655" s="17">
        <v>7795</v>
      </c>
      <c r="F1655" s="17">
        <v>-338258.24999999994</v>
      </c>
    </row>
    <row r="1656" spans="2:6" x14ac:dyDescent="0.25">
      <c r="B1656" s="14">
        <v>1611</v>
      </c>
      <c r="C1656" s="17">
        <v>40</v>
      </c>
      <c r="D1656" s="17">
        <v>95.09</v>
      </c>
      <c r="E1656" s="17">
        <v>13612</v>
      </c>
      <c r="F1656" s="17">
        <v>19942.919999999925</v>
      </c>
    </row>
    <row r="1657" spans="2:6" x14ac:dyDescent="0.25">
      <c r="B1657" s="14">
        <v>1612</v>
      </c>
      <c r="C1657" s="17">
        <v>40</v>
      </c>
      <c r="D1657" s="17">
        <v>81.27</v>
      </c>
      <c r="E1657" s="17">
        <v>19618</v>
      </c>
      <c r="F1657" s="17">
        <v>674907.14000000013</v>
      </c>
    </row>
    <row r="1658" spans="2:6" x14ac:dyDescent="0.25">
      <c r="B1658" s="14">
        <v>1613</v>
      </c>
      <c r="C1658" s="17">
        <v>39</v>
      </c>
      <c r="D1658" s="17">
        <v>84.37</v>
      </c>
      <c r="E1658" s="17">
        <v>16363</v>
      </c>
      <c r="F1658" s="17">
        <v>387533.68999999994</v>
      </c>
    </row>
    <row r="1659" spans="2:6" x14ac:dyDescent="0.25">
      <c r="B1659" s="14">
        <v>1614</v>
      </c>
      <c r="C1659" s="17">
        <v>42</v>
      </c>
      <c r="D1659" s="17">
        <v>93.25</v>
      </c>
      <c r="E1659" s="17">
        <v>14231</v>
      </c>
      <c r="F1659" s="17">
        <v>57226.25</v>
      </c>
    </row>
    <row r="1660" spans="2:6" x14ac:dyDescent="0.25">
      <c r="B1660" s="14">
        <v>1615</v>
      </c>
      <c r="C1660" s="17">
        <v>44</v>
      </c>
      <c r="D1660" s="17">
        <v>79.66</v>
      </c>
      <c r="E1660" s="17">
        <v>19816</v>
      </c>
      <c r="F1660" s="17">
        <v>642937.44000000018</v>
      </c>
    </row>
    <row r="1661" spans="2:6" x14ac:dyDescent="0.25">
      <c r="B1661" s="14">
        <v>1616</v>
      </c>
      <c r="C1661" s="17">
        <v>45</v>
      </c>
      <c r="D1661" s="17">
        <v>76.38</v>
      </c>
      <c r="E1661" s="17">
        <v>12427</v>
      </c>
      <c r="F1661" s="17">
        <v>114583.74000000011</v>
      </c>
    </row>
    <row r="1662" spans="2:6" x14ac:dyDescent="0.25">
      <c r="B1662" s="14">
        <v>1617</v>
      </c>
      <c r="C1662" s="17">
        <v>41</v>
      </c>
      <c r="D1662" s="17">
        <v>102.91</v>
      </c>
      <c r="E1662" s="17">
        <v>9492</v>
      </c>
      <c r="F1662" s="17">
        <v>-327085.71999999997</v>
      </c>
    </row>
    <row r="1663" spans="2:6" x14ac:dyDescent="0.25">
      <c r="B1663" s="14">
        <v>1618</v>
      </c>
      <c r="C1663" s="17">
        <v>42</v>
      </c>
      <c r="D1663" s="17">
        <v>75.17</v>
      </c>
      <c r="E1663" s="17">
        <v>18331</v>
      </c>
      <c r="F1663" s="17">
        <v>650025.73</v>
      </c>
    </row>
    <row r="1664" spans="2:6" x14ac:dyDescent="0.25">
      <c r="B1664" s="14">
        <v>1619</v>
      </c>
      <c r="C1664" s="17">
        <v>42</v>
      </c>
      <c r="D1664" s="17">
        <v>76.22</v>
      </c>
      <c r="E1664" s="17">
        <v>14648</v>
      </c>
      <c r="F1664" s="17">
        <v>333265.43999999994</v>
      </c>
    </row>
    <row r="1665" spans="2:6" x14ac:dyDescent="0.25">
      <c r="B1665" s="14">
        <v>1620</v>
      </c>
      <c r="C1665" s="17">
        <v>43</v>
      </c>
      <c r="D1665" s="17">
        <v>90.19</v>
      </c>
      <c r="E1665" s="17">
        <v>20172</v>
      </c>
      <c r="F1665" s="17">
        <v>477519.32000000007</v>
      </c>
    </row>
    <row r="1666" spans="2:6" x14ac:dyDescent="0.25">
      <c r="B1666" s="14">
        <v>1621</v>
      </c>
      <c r="C1666" s="17">
        <v>41</v>
      </c>
      <c r="D1666" s="17">
        <v>81.709999999999994</v>
      </c>
      <c r="E1666" s="17">
        <v>22657</v>
      </c>
      <c r="F1666" s="17">
        <v>878502.53</v>
      </c>
    </row>
    <row r="1667" spans="2:6" x14ac:dyDescent="0.25">
      <c r="B1667" s="14">
        <v>1622</v>
      </c>
      <c r="C1667" s="17">
        <v>42</v>
      </c>
      <c r="D1667" s="17">
        <v>100.9</v>
      </c>
      <c r="E1667" s="17">
        <v>15193</v>
      </c>
      <c r="F1667" s="17">
        <v>2327.2999999999302</v>
      </c>
    </row>
    <row r="1668" spans="2:6" x14ac:dyDescent="0.25">
      <c r="B1668" s="14">
        <v>1623</v>
      </c>
      <c r="C1668" s="17">
        <v>44</v>
      </c>
      <c r="D1668" s="17">
        <v>82.26</v>
      </c>
      <c r="E1668" s="17">
        <v>15973</v>
      </c>
      <c r="F1668" s="17">
        <v>311876.02</v>
      </c>
    </row>
    <row r="1669" spans="2:6" x14ac:dyDescent="0.25">
      <c r="B1669" s="14">
        <v>1624</v>
      </c>
      <c r="C1669" s="17">
        <v>40</v>
      </c>
      <c r="D1669" s="17">
        <v>86.17</v>
      </c>
      <c r="E1669" s="17">
        <v>18762</v>
      </c>
      <c r="F1669" s="17">
        <v>516436.45999999996</v>
      </c>
    </row>
    <row r="1670" spans="2:6" x14ac:dyDescent="0.25">
      <c r="B1670" s="14">
        <v>1625</v>
      </c>
      <c r="C1670" s="17">
        <v>42</v>
      </c>
      <c r="D1670" s="17">
        <v>97.59</v>
      </c>
      <c r="E1670" s="17">
        <v>21325</v>
      </c>
      <c r="F1670" s="17">
        <v>416918.25</v>
      </c>
    </row>
    <row r="1671" spans="2:6" x14ac:dyDescent="0.25">
      <c r="B1671" s="14">
        <v>1626</v>
      </c>
      <c r="C1671" s="17">
        <v>44</v>
      </c>
      <c r="D1671" s="17">
        <v>93.26</v>
      </c>
      <c r="E1671" s="17">
        <v>18979</v>
      </c>
      <c r="F1671" s="17">
        <v>321763.45999999996</v>
      </c>
    </row>
    <row r="1672" spans="2:6" x14ac:dyDescent="0.25">
      <c r="B1672" s="14">
        <v>1627</v>
      </c>
      <c r="C1672" s="17">
        <v>42</v>
      </c>
      <c r="D1672" s="17">
        <v>93.65</v>
      </c>
      <c r="E1672" s="17">
        <v>16767</v>
      </c>
      <c r="F1672" s="17">
        <v>212189.44999999995</v>
      </c>
    </row>
    <row r="1673" spans="2:6" x14ac:dyDescent="0.25">
      <c r="B1673" s="14">
        <v>1628</v>
      </c>
      <c r="C1673" s="17">
        <v>44</v>
      </c>
      <c r="D1673" s="17">
        <v>85.85</v>
      </c>
      <c r="E1673" s="17">
        <v>21383</v>
      </c>
      <c r="F1673" s="17">
        <v>628634.45000000019</v>
      </c>
    </row>
    <row r="1674" spans="2:6" x14ac:dyDescent="0.25">
      <c r="B1674" s="14">
        <v>1629</v>
      </c>
      <c r="C1674" s="17">
        <v>41</v>
      </c>
      <c r="D1674" s="17">
        <v>102.51</v>
      </c>
      <c r="E1674" s="17">
        <v>15087</v>
      </c>
      <c r="F1674" s="17">
        <v>-12822.370000000112</v>
      </c>
    </row>
    <row r="1675" spans="2:6" x14ac:dyDescent="0.25">
      <c r="B1675" s="14">
        <v>1630</v>
      </c>
      <c r="C1675" s="17">
        <v>41</v>
      </c>
      <c r="D1675" s="17">
        <v>101.06</v>
      </c>
      <c r="E1675" s="17">
        <v>24749</v>
      </c>
      <c r="F1675" s="17">
        <v>559208.06000000006</v>
      </c>
    </row>
    <row r="1676" spans="2:6" x14ac:dyDescent="0.25">
      <c r="B1676" s="14">
        <v>1631</v>
      </c>
      <c r="C1676" s="17">
        <v>45</v>
      </c>
      <c r="D1676" s="17">
        <v>80.86</v>
      </c>
      <c r="E1676" s="17">
        <v>21039</v>
      </c>
      <c r="F1676" s="17">
        <v>688792.46</v>
      </c>
    </row>
    <row r="1677" spans="2:6" x14ac:dyDescent="0.25">
      <c r="B1677" s="14">
        <v>1632</v>
      </c>
      <c r="C1677" s="17">
        <v>42</v>
      </c>
      <c r="D1677" s="17">
        <v>88.85</v>
      </c>
      <c r="E1677" s="17">
        <v>20913</v>
      </c>
      <c r="F1677" s="17">
        <v>575220.95000000019</v>
      </c>
    </row>
    <row r="1678" spans="2:6" x14ac:dyDescent="0.25">
      <c r="B1678" s="14">
        <v>1633</v>
      </c>
      <c r="C1678" s="17">
        <v>42</v>
      </c>
      <c r="D1678" s="17">
        <v>91.37</v>
      </c>
      <c r="E1678" s="17">
        <v>14430</v>
      </c>
      <c r="F1678" s="17">
        <v>97040.899999999907</v>
      </c>
    </row>
    <row r="1679" spans="2:6" x14ac:dyDescent="0.25">
      <c r="B1679" s="14">
        <v>1634</v>
      </c>
      <c r="C1679" s="17">
        <v>43</v>
      </c>
      <c r="D1679" s="17">
        <v>77.709999999999994</v>
      </c>
      <c r="E1679" s="17">
        <v>23979</v>
      </c>
      <c r="F1679" s="17">
        <v>1027315.9100000001</v>
      </c>
    </row>
    <row r="1680" spans="2:6" x14ac:dyDescent="0.25">
      <c r="B1680" s="14">
        <v>1635</v>
      </c>
      <c r="C1680" s="17">
        <v>42</v>
      </c>
      <c r="D1680" s="17">
        <v>89.19</v>
      </c>
      <c r="E1680" s="17">
        <v>11809</v>
      </c>
      <c r="F1680" s="17">
        <v>-49231.709999999963</v>
      </c>
    </row>
    <row r="1681" spans="2:6" x14ac:dyDescent="0.25">
      <c r="B1681" s="14">
        <v>1636</v>
      </c>
      <c r="C1681" s="17">
        <v>42</v>
      </c>
      <c r="D1681" s="17">
        <v>77.180000000000007</v>
      </c>
      <c r="E1681" s="17">
        <v>11457</v>
      </c>
      <c r="F1681" s="17">
        <v>64497.739999999874</v>
      </c>
    </row>
    <row r="1682" spans="2:6" x14ac:dyDescent="0.25">
      <c r="B1682" s="14">
        <v>1637</v>
      </c>
      <c r="C1682" s="17">
        <v>41</v>
      </c>
      <c r="D1682" s="17">
        <v>95.7</v>
      </c>
      <c r="E1682" s="17">
        <v>25937</v>
      </c>
      <c r="F1682" s="17">
        <v>765875.09999999986</v>
      </c>
    </row>
    <row r="1683" spans="2:6" x14ac:dyDescent="0.25">
      <c r="B1683" s="14">
        <v>1638</v>
      </c>
      <c r="C1683" s="17">
        <v>41</v>
      </c>
      <c r="D1683" s="17">
        <v>103.08</v>
      </c>
      <c r="E1683" s="17">
        <v>12022</v>
      </c>
      <c r="F1683" s="17">
        <v>-189751.76</v>
      </c>
    </row>
    <row r="1684" spans="2:6" x14ac:dyDescent="0.25">
      <c r="B1684" s="14">
        <v>1639</v>
      </c>
      <c r="C1684" s="17">
        <v>39</v>
      </c>
      <c r="D1684" s="17">
        <v>98.92</v>
      </c>
      <c r="E1684" s="17">
        <v>12064</v>
      </c>
      <c r="F1684" s="17">
        <v>-113130.88</v>
      </c>
    </row>
    <row r="1685" spans="2:6" x14ac:dyDescent="0.25">
      <c r="B1685" s="14">
        <v>1640</v>
      </c>
      <c r="C1685" s="17">
        <v>41</v>
      </c>
      <c r="D1685" s="17">
        <v>104.17</v>
      </c>
      <c r="E1685" s="17">
        <v>4003</v>
      </c>
      <c r="F1685" s="17">
        <v>-634518.51</v>
      </c>
    </row>
    <row r="1686" spans="2:6" x14ac:dyDescent="0.25">
      <c r="B1686" s="14">
        <v>1641</v>
      </c>
      <c r="C1686" s="17">
        <v>44</v>
      </c>
      <c r="D1686" s="17">
        <v>104.4</v>
      </c>
      <c r="E1686" s="17">
        <v>17234</v>
      </c>
      <c r="F1686" s="17">
        <v>22040.399999999907</v>
      </c>
    </row>
    <row r="1687" spans="2:6" x14ac:dyDescent="0.25">
      <c r="B1687" s="14">
        <v>1642</v>
      </c>
      <c r="C1687" s="17">
        <v>40</v>
      </c>
      <c r="D1687" s="17">
        <v>102.44</v>
      </c>
      <c r="E1687" s="17">
        <v>14541</v>
      </c>
      <c r="F1687" s="17">
        <v>-27561.039999999921</v>
      </c>
    </row>
    <row r="1688" spans="2:6" x14ac:dyDescent="0.25">
      <c r="B1688" s="14">
        <v>1643</v>
      </c>
      <c r="C1688" s="17">
        <v>43</v>
      </c>
      <c r="D1688" s="17">
        <v>102.35</v>
      </c>
      <c r="E1688" s="17">
        <v>16457</v>
      </c>
      <c r="F1688" s="17">
        <v>32918.050000000047</v>
      </c>
    </row>
    <row r="1689" spans="2:6" x14ac:dyDescent="0.25">
      <c r="B1689" s="14">
        <v>1644</v>
      </c>
      <c r="C1689" s="17">
        <v>43</v>
      </c>
      <c r="D1689" s="17">
        <v>78.540000000000006</v>
      </c>
      <c r="E1689" s="17">
        <v>20563</v>
      </c>
      <c r="F1689" s="17">
        <v>742809.98</v>
      </c>
    </row>
    <row r="1690" spans="2:6" x14ac:dyDescent="0.25">
      <c r="B1690" s="14">
        <v>1645</v>
      </c>
      <c r="C1690" s="17">
        <v>43</v>
      </c>
      <c r="D1690" s="17">
        <v>80.91</v>
      </c>
      <c r="E1690" s="17">
        <v>19701</v>
      </c>
      <c r="F1690" s="17">
        <v>629348.09000000008</v>
      </c>
    </row>
    <row r="1691" spans="2:6" x14ac:dyDescent="0.25">
      <c r="B1691" s="14">
        <v>1646</v>
      </c>
      <c r="C1691" s="17">
        <v>43</v>
      </c>
      <c r="D1691" s="17">
        <v>102.32</v>
      </c>
      <c r="E1691" s="17">
        <v>21549</v>
      </c>
      <c r="F1691" s="17">
        <v>306750.32000000007</v>
      </c>
    </row>
    <row r="1692" spans="2:6" x14ac:dyDescent="0.25">
      <c r="B1692" s="14">
        <v>1647</v>
      </c>
      <c r="C1692" s="17">
        <v>42</v>
      </c>
      <c r="D1692" s="17">
        <v>94.61</v>
      </c>
      <c r="E1692" s="17">
        <v>17987</v>
      </c>
      <c r="F1692" s="17">
        <v>272208.92999999993</v>
      </c>
    </row>
    <row r="1693" spans="2:6" x14ac:dyDescent="0.25">
      <c r="B1693" s="14">
        <v>1648</v>
      </c>
      <c r="C1693" s="17">
        <v>40</v>
      </c>
      <c r="D1693" s="17">
        <v>87.2</v>
      </c>
      <c r="E1693" s="17">
        <v>23081</v>
      </c>
      <c r="F1693" s="17">
        <v>807215.8</v>
      </c>
    </row>
    <row r="1694" spans="2:6" x14ac:dyDescent="0.25">
      <c r="B1694" s="14">
        <v>1649</v>
      </c>
      <c r="C1694" s="17">
        <v>41</v>
      </c>
      <c r="D1694" s="17">
        <v>79.78</v>
      </c>
      <c r="E1694" s="17">
        <v>29316</v>
      </c>
      <c r="F1694" s="17">
        <v>1443097.52</v>
      </c>
    </row>
    <row r="1695" spans="2:6" x14ac:dyDescent="0.25">
      <c r="B1695" s="14">
        <v>1650</v>
      </c>
      <c r="C1695" s="17">
        <v>43</v>
      </c>
      <c r="D1695" s="17">
        <v>79.45</v>
      </c>
      <c r="E1695" s="17">
        <v>28123</v>
      </c>
      <c r="F1695" s="17">
        <v>1302815.6499999999</v>
      </c>
    </row>
    <row r="1696" spans="2:6" x14ac:dyDescent="0.25">
      <c r="B1696" s="14">
        <v>1651</v>
      </c>
      <c r="C1696" s="17">
        <v>42</v>
      </c>
      <c r="D1696" s="17">
        <v>86.47</v>
      </c>
      <c r="E1696" s="17">
        <v>22940</v>
      </c>
      <c r="F1696" s="17">
        <v>767958.2</v>
      </c>
    </row>
    <row r="1697" spans="2:6" x14ac:dyDescent="0.25">
      <c r="B1697" s="14">
        <v>1652</v>
      </c>
      <c r="C1697" s="17">
        <v>43</v>
      </c>
      <c r="D1697" s="17">
        <v>96.09</v>
      </c>
      <c r="E1697" s="17">
        <v>15024</v>
      </c>
      <c r="F1697" s="17">
        <v>50087.839999999967</v>
      </c>
    </row>
    <row r="1698" spans="2:6" x14ac:dyDescent="0.25">
      <c r="B1698" s="14">
        <v>1653</v>
      </c>
      <c r="C1698" s="17">
        <v>42</v>
      </c>
      <c r="D1698" s="17">
        <v>75.260000000000005</v>
      </c>
      <c r="E1698" s="17">
        <v>13291</v>
      </c>
      <c r="F1698" s="17">
        <v>236406.33999999985</v>
      </c>
    </row>
    <row r="1699" spans="2:6" x14ac:dyDescent="0.25">
      <c r="B1699" s="14">
        <v>1654</v>
      </c>
      <c r="C1699" s="17">
        <v>42</v>
      </c>
      <c r="D1699" s="17">
        <v>76.94</v>
      </c>
      <c r="E1699" s="17">
        <v>16701</v>
      </c>
      <c r="F1699" s="17">
        <v>487082.06000000006</v>
      </c>
    </row>
    <row r="1700" spans="2:6" x14ac:dyDescent="0.25">
      <c r="B1700" s="14">
        <v>1655</v>
      </c>
      <c r="C1700" s="17">
        <v>41</v>
      </c>
      <c r="D1700" s="17">
        <v>78.73</v>
      </c>
      <c r="E1700" s="17">
        <v>21755</v>
      </c>
      <c r="F1700" s="17">
        <v>874518.84999999986</v>
      </c>
    </row>
    <row r="1701" spans="2:6" x14ac:dyDescent="0.25">
      <c r="B1701" s="14">
        <v>1656</v>
      </c>
      <c r="C1701" s="17">
        <v>41</v>
      </c>
      <c r="D1701" s="17">
        <v>78.94</v>
      </c>
      <c r="E1701" s="17">
        <v>26026</v>
      </c>
      <c r="F1701" s="17">
        <v>1207615.56</v>
      </c>
    </row>
    <row r="1702" spans="2:6" x14ac:dyDescent="0.25">
      <c r="B1702" s="14">
        <v>1657</v>
      </c>
      <c r="C1702" s="17">
        <v>39</v>
      </c>
      <c r="D1702" s="17">
        <v>87.49</v>
      </c>
      <c r="E1702" s="17">
        <v>20894</v>
      </c>
      <c r="F1702" s="17">
        <v>665023.94000000018</v>
      </c>
    </row>
    <row r="1703" spans="2:6" x14ac:dyDescent="0.25">
      <c r="B1703" s="14">
        <v>1658</v>
      </c>
      <c r="C1703" s="17">
        <v>41</v>
      </c>
      <c r="D1703" s="17">
        <v>82.6</v>
      </c>
      <c r="E1703" s="17">
        <v>21485</v>
      </c>
      <c r="F1703" s="17">
        <v>769969.00000000023</v>
      </c>
    </row>
    <row r="1704" spans="2:6" x14ac:dyDescent="0.25">
      <c r="B1704" s="14">
        <v>1659</v>
      </c>
      <c r="C1704" s="17">
        <v>43</v>
      </c>
      <c r="D1704" s="17">
        <v>79.09</v>
      </c>
      <c r="E1704" s="17">
        <v>21742</v>
      </c>
      <c r="F1704" s="17">
        <v>822177.22</v>
      </c>
    </row>
    <row r="1705" spans="2:6" x14ac:dyDescent="0.25">
      <c r="B1705" s="14">
        <v>1660</v>
      </c>
      <c r="C1705" s="17">
        <v>40</v>
      </c>
      <c r="D1705" s="17">
        <v>103.43</v>
      </c>
      <c r="E1705" s="17">
        <v>17681</v>
      </c>
      <c r="F1705" s="17">
        <v>132533.16999999993</v>
      </c>
    </row>
    <row r="1706" spans="2:6" x14ac:dyDescent="0.25">
      <c r="B1706" s="14">
        <v>1661</v>
      </c>
      <c r="C1706" s="17">
        <v>39</v>
      </c>
      <c r="D1706" s="17">
        <v>87.2</v>
      </c>
      <c r="E1706" s="17">
        <v>24210</v>
      </c>
      <c r="F1706" s="17">
        <v>912488</v>
      </c>
    </row>
    <row r="1707" spans="2:6" x14ac:dyDescent="0.25">
      <c r="B1707" s="14">
        <v>1662</v>
      </c>
      <c r="C1707" s="17">
        <v>45</v>
      </c>
      <c r="D1707" s="17">
        <v>91.51</v>
      </c>
      <c r="E1707" s="17">
        <v>21759</v>
      </c>
      <c r="F1707" s="17">
        <v>509719.90999999992</v>
      </c>
    </row>
    <row r="1708" spans="2:6" x14ac:dyDescent="0.25">
      <c r="B1708" s="14">
        <v>1663</v>
      </c>
      <c r="C1708" s="17">
        <v>39</v>
      </c>
      <c r="D1708" s="17">
        <v>89.03</v>
      </c>
      <c r="E1708" s="17">
        <v>14387</v>
      </c>
      <c r="F1708" s="17">
        <v>171045.39</v>
      </c>
    </row>
    <row r="1709" spans="2:6" x14ac:dyDescent="0.25">
      <c r="B1709" s="14">
        <v>1664</v>
      </c>
      <c r="C1709" s="17">
        <v>43</v>
      </c>
      <c r="D1709" s="17">
        <v>90.45</v>
      </c>
      <c r="E1709" s="17">
        <v>18835</v>
      </c>
      <c r="F1709" s="17">
        <v>384634.25</v>
      </c>
    </row>
    <row r="1710" spans="2:6" x14ac:dyDescent="0.25">
      <c r="B1710" s="14">
        <v>1665</v>
      </c>
      <c r="C1710" s="17">
        <v>40</v>
      </c>
      <c r="D1710" s="17">
        <v>87.82</v>
      </c>
      <c r="E1710" s="17">
        <v>21811</v>
      </c>
      <c r="F1710" s="17">
        <v>702506.98000000021</v>
      </c>
    </row>
    <row r="1711" spans="2:6" x14ac:dyDescent="0.25">
      <c r="B1711" s="14">
        <v>1666</v>
      </c>
      <c r="C1711" s="17">
        <v>40</v>
      </c>
      <c r="D1711" s="17">
        <v>95.49</v>
      </c>
      <c r="E1711" s="17">
        <v>16473</v>
      </c>
      <c r="F1711" s="17">
        <v>196200.2300000001</v>
      </c>
    </row>
    <row r="1712" spans="2:6" x14ac:dyDescent="0.25">
      <c r="B1712" s="14">
        <v>1667</v>
      </c>
      <c r="C1712" s="17">
        <v>45</v>
      </c>
      <c r="D1712" s="17">
        <v>95.99</v>
      </c>
      <c r="E1712" s="17">
        <v>17311</v>
      </c>
      <c r="F1712" s="17">
        <v>154211.1100000001</v>
      </c>
    </row>
    <row r="1713" spans="2:6" x14ac:dyDescent="0.25">
      <c r="B1713" s="14">
        <v>1668</v>
      </c>
      <c r="C1713" s="17">
        <v>45</v>
      </c>
      <c r="D1713" s="17">
        <v>89.91</v>
      </c>
      <c r="E1713" s="17">
        <v>16778</v>
      </c>
      <c r="F1713" s="17">
        <v>225302.02000000002</v>
      </c>
    </row>
    <row r="1714" spans="2:6" x14ac:dyDescent="0.25">
      <c r="B1714" s="14">
        <v>1669</v>
      </c>
      <c r="C1714" s="17">
        <v>42</v>
      </c>
      <c r="D1714" s="17">
        <v>78.56</v>
      </c>
      <c r="E1714" s="17">
        <v>15420</v>
      </c>
      <c r="F1714" s="17">
        <v>359544.80000000005</v>
      </c>
    </row>
    <row r="1715" spans="2:6" x14ac:dyDescent="0.25">
      <c r="B1715" s="14">
        <v>1670</v>
      </c>
      <c r="C1715" s="17">
        <v>42</v>
      </c>
      <c r="D1715" s="17">
        <v>86.83</v>
      </c>
      <c r="E1715" s="17">
        <v>15639</v>
      </c>
      <c r="F1715" s="17">
        <v>247388.63000000012</v>
      </c>
    </row>
    <row r="1716" spans="2:6" x14ac:dyDescent="0.25">
      <c r="B1716" s="14">
        <v>1671</v>
      </c>
      <c r="C1716" s="17">
        <v>42</v>
      </c>
      <c r="D1716" s="17">
        <v>77.22</v>
      </c>
      <c r="E1716" s="17">
        <v>15445</v>
      </c>
      <c r="F1716" s="17">
        <v>382202.10000000009</v>
      </c>
    </row>
    <row r="1717" spans="2:6" x14ac:dyDescent="0.25">
      <c r="B1717" s="14">
        <v>1672</v>
      </c>
      <c r="C1717" s="17">
        <v>44</v>
      </c>
      <c r="D1717" s="17">
        <v>79.16</v>
      </c>
      <c r="E1717" s="17">
        <v>15792</v>
      </c>
      <c r="F1717" s="17">
        <v>347665.28</v>
      </c>
    </row>
    <row r="1718" spans="2:6" x14ac:dyDescent="0.25">
      <c r="B1718" s="14">
        <v>1673</v>
      </c>
      <c r="C1718" s="17">
        <v>41</v>
      </c>
      <c r="D1718" s="17">
        <v>103.8</v>
      </c>
      <c r="E1718" s="17">
        <v>22850</v>
      </c>
      <c r="F1718" s="17">
        <v>388470</v>
      </c>
    </row>
    <row r="1719" spans="2:6" x14ac:dyDescent="0.25">
      <c r="B1719" s="14">
        <v>1674</v>
      </c>
      <c r="C1719" s="17">
        <v>40</v>
      </c>
      <c r="D1719" s="17">
        <v>99.26</v>
      </c>
      <c r="E1719" s="17">
        <v>26852</v>
      </c>
      <c r="F1719" s="17">
        <v>754138.47999999975</v>
      </c>
    </row>
    <row r="1720" spans="2:6" x14ac:dyDescent="0.25">
      <c r="B1720" s="14">
        <v>1675</v>
      </c>
      <c r="C1720" s="17">
        <v>42</v>
      </c>
      <c r="D1720" s="17">
        <v>98.24</v>
      </c>
      <c r="E1720" s="17">
        <v>14420</v>
      </c>
      <c r="F1720" s="17">
        <v>-2680.7999999999302</v>
      </c>
    </row>
    <row r="1721" spans="2:6" x14ac:dyDescent="0.25">
      <c r="B1721" s="14">
        <v>1676</v>
      </c>
      <c r="C1721" s="17">
        <v>43</v>
      </c>
      <c r="D1721" s="17">
        <v>99.89</v>
      </c>
      <c r="E1721" s="17">
        <v>16577</v>
      </c>
      <c r="F1721" s="17">
        <v>80135.469999999972</v>
      </c>
    </row>
    <row r="1722" spans="2:6" x14ac:dyDescent="0.25">
      <c r="B1722" s="14">
        <v>1677</v>
      </c>
      <c r="C1722" s="17">
        <v>42</v>
      </c>
      <c r="D1722" s="17">
        <v>76.39</v>
      </c>
      <c r="E1722" s="17">
        <v>6343</v>
      </c>
      <c r="F1722" s="17">
        <v>-338690.77</v>
      </c>
    </row>
    <row r="1723" spans="2:6" x14ac:dyDescent="0.25">
      <c r="B1723" s="14">
        <v>1678</v>
      </c>
      <c r="C1723" s="17">
        <v>42</v>
      </c>
      <c r="D1723" s="17">
        <v>96.51</v>
      </c>
      <c r="E1723" s="17">
        <v>15836</v>
      </c>
      <c r="F1723" s="17">
        <v>107919.6399999999</v>
      </c>
    </row>
    <row r="1724" spans="2:6" x14ac:dyDescent="0.25">
      <c r="B1724" s="14">
        <v>1679</v>
      </c>
      <c r="C1724" s="17">
        <v>40</v>
      </c>
      <c r="D1724" s="17">
        <v>84.03</v>
      </c>
      <c r="E1724" s="17">
        <v>12255</v>
      </c>
      <c r="F1724" s="17">
        <v>68757.349999999977</v>
      </c>
    </row>
    <row r="1725" spans="2:6" x14ac:dyDescent="0.25">
      <c r="B1725" s="14">
        <v>1680</v>
      </c>
      <c r="C1725" s="17">
        <v>41</v>
      </c>
      <c r="D1725" s="17">
        <v>94.83</v>
      </c>
      <c r="E1725" s="17">
        <v>10676</v>
      </c>
      <c r="F1725" s="17">
        <v>-175597.07999999996</v>
      </c>
    </row>
    <row r="1726" spans="2:6" x14ac:dyDescent="0.25">
      <c r="B1726" s="14">
        <v>1681</v>
      </c>
      <c r="C1726" s="17">
        <v>43</v>
      </c>
      <c r="D1726" s="17">
        <v>87.7</v>
      </c>
      <c r="E1726" s="17">
        <v>22419</v>
      </c>
      <c r="F1726" s="17">
        <v>681217.7</v>
      </c>
    </row>
    <row r="1727" spans="2:6" x14ac:dyDescent="0.25">
      <c r="B1727" s="14">
        <v>1682</v>
      </c>
      <c r="C1727" s="17">
        <v>39</v>
      </c>
      <c r="D1727" s="17">
        <v>83.29</v>
      </c>
      <c r="E1727" s="17">
        <v>13687</v>
      </c>
      <c r="F1727" s="17">
        <v>199929.77000000002</v>
      </c>
    </row>
    <row r="1728" spans="2:6" x14ac:dyDescent="0.25">
      <c r="B1728" s="14">
        <v>1683</v>
      </c>
      <c r="C1728" s="17">
        <v>41</v>
      </c>
      <c r="D1728" s="17">
        <v>84.79</v>
      </c>
      <c r="E1728" s="17">
        <v>21681</v>
      </c>
      <c r="F1728" s="17">
        <v>737266.00999999978</v>
      </c>
    </row>
    <row r="1729" spans="2:6" x14ac:dyDescent="0.25">
      <c r="B1729" s="14">
        <v>1684</v>
      </c>
      <c r="C1729" s="17">
        <v>42</v>
      </c>
      <c r="D1729" s="17">
        <v>77.849999999999994</v>
      </c>
      <c r="E1729" s="17">
        <v>13646</v>
      </c>
      <c r="F1729" s="17">
        <v>230080.90000000014</v>
      </c>
    </row>
    <row r="1730" spans="2:6" x14ac:dyDescent="0.25">
      <c r="B1730" s="14">
        <v>1685</v>
      </c>
      <c r="C1730" s="17">
        <v>39</v>
      </c>
      <c r="D1730" s="17">
        <v>88.79</v>
      </c>
      <c r="E1730" s="17">
        <v>16846</v>
      </c>
      <c r="F1730" s="17">
        <v>349603.65999999992</v>
      </c>
    </row>
    <row r="1731" spans="2:6" x14ac:dyDescent="0.25">
      <c r="B1731" s="14">
        <v>1686</v>
      </c>
      <c r="C1731" s="17">
        <v>40</v>
      </c>
      <c r="D1731" s="17">
        <v>83.84</v>
      </c>
      <c r="E1731" s="17">
        <v>19268</v>
      </c>
      <c r="F1731" s="17">
        <v>598182.87999999989</v>
      </c>
    </row>
    <row r="1732" spans="2:6" x14ac:dyDescent="0.25">
      <c r="B1732" s="14">
        <v>1687</v>
      </c>
      <c r="C1732" s="17">
        <v>42</v>
      </c>
      <c r="D1732" s="17">
        <v>96.81</v>
      </c>
      <c r="E1732" s="17">
        <v>21416</v>
      </c>
      <c r="F1732" s="17">
        <v>439029.04000000004</v>
      </c>
    </row>
    <row r="1733" spans="2:6" x14ac:dyDescent="0.25">
      <c r="B1733" s="14">
        <v>1688</v>
      </c>
      <c r="C1733" s="17">
        <v>42</v>
      </c>
      <c r="D1733" s="17">
        <v>85.27</v>
      </c>
      <c r="E1733" s="17">
        <v>21457</v>
      </c>
      <c r="F1733" s="17">
        <v>689110.6100000001</v>
      </c>
    </row>
    <row r="1734" spans="2:6" x14ac:dyDescent="0.25">
      <c r="B1734" s="14">
        <v>1689</v>
      </c>
      <c r="C1734" s="17">
        <v>40</v>
      </c>
      <c r="D1734" s="17">
        <v>100.32</v>
      </c>
      <c r="E1734" s="17">
        <v>19458</v>
      </c>
      <c r="F1734" s="17">
        <v>291795.44000000018</v>
      </c>
    </row>
    <row r="1735" spans="2:6" x14ac:dyDescent="0.25">
      <c r="B1735" s="14">
        <v>1690</v>
      </c>
      <c r="C1735" s="17">
        <v>43</v>
      </c>
      <c r="D1735" s="17">
        <v>94.56</v>
      </c>
      <c r="E1735" s="17">
        <v>23149</v>
      </c>
      <c r="F1735" s="17">
        <v>572274.56000000006</v>
      </c>
    </row>
    <row r="1736" spans="2:6" x14ac:dyDescent="0.25">
      <c r="B1736" s="14">
        <v>1691</v>
      </c>
      <c r="C1736" s="17">
        <v>45</v>
      </c>
      <c r="D1736" s="17">
        <v>99.04</v>
      </c>
      <c r="E1736" s="17">
        <v>20213</v>
      </c>
      <c r="F1736" s="17">
        <v>260906.47999999998</v>
      </c>
    </row>
    <row r="1737" spans="2:6" x14ac:dyDescent="0.25">
      <c r="B1737" s="14">
        <v>1692</v>
      </c>
      <c r="C1737" s="17">
        <v>43</v>
      </c>
      <c r="D1737" s="17">
        <v>89.87</v>
      </c>
      <c r="E1737" s="17">
        <v>16147</v>
      </c>
      <c r="F1737" s="17">
        <v>217801.10999999987</v>
      </c>
    </row>
    <row r="1738" spans="2:6" x14ac:dyDescent="0.25">
      <c r="B1738" s="14">
        <v>1693</v>
      </c>
      <c r="C1738" s="17">
        <v>42</v>
      </c>
      <c r="D1738" s="17">
        <v>84.94</v>
      </c>
      <c r="E1738" s="17">
        <v>14945</v>
      </c>
      <c r="F1738" s="17">
        <v>226936.69999999995</v>
      </c>
    </row>
    <row r="1739" spans="2:6" x14ac:dyDescent="0.25">
      <c r="B1739" s="14">
        <v>1694</v>
      </c>
      <c r="C1739" s="17">
        <v>40</v>
      </c>
      <c r="D1739" s="17">
        <v>79.88</v>
      </c>
      <c r="E1739" s="17">
        <v>15681</v>
      </c>
      <c r="F1739" s="17">
        <v>390680.72</v>
      </c>
    </row>
    <row r="1740" spans="2:6" x14ac:dyDescent="0.25">
      <c r="B1740" s="14">
        <v>1695</v>
      </c>
      <c r="C1740" s="17">
        <v>45</v>
      </c>
      <c r="D1740" s="17">
        <v>90.25</v>
      </c>
      <c r="E1740" s="17">
        <v>20797</v>
      </c>
      <c r="F1740" s="17">
        <v>475808.75</v>
      </c>
    </row>
    <row r="1741" spans="2:6" x14ac:dyDescent="0.25">
      <c r="B1741" s="14">
        <v>1696</v>
      </c>
      <c r="C1741" s="17">
        <v>43</v>
      </c>
      <c r="D1741" s="17">
        <v>82.11</v>
      </c>
      <c r="E1741" s="17">
        <v>15112</v>
      </c>
      <c r="F1741" s="17">
        <v>266625.67999999993</v>
      </c>
    </row>
    <row r="1742" spans="2:6" x14ac:dyDescent="0.25">
      <c r="B1742" s="14">
        <v>1697</v>
      </c>
      <c r="C1742" s="17">
        <v>42</v>
      </c>
      <c r="D1742" s="17">
        <v>95.9</v>
      </c>
      <c r="E1742" s="17">
        <v>21356</v>
      </c>
      <c r="F1742" s="17">
        <v>454851.59999999986</v>
      </c>
    </row>
    <row r="1743" spans="2:6" x14ac:dyDescent="0.25">
      <c r="B1743" s="14">
        <v>1698</v>
      </c>
      <c r="C1743" s="17">
        <v>44</v>
      </c>
      <c r="D1743" s="17">
        <v>83.75</v>
      </c>
      <c r="E1743" s="17">
        <v>26682</v>
      </c>
      <c r="F1743" s="17">
        <v>1051092.5</v>
      </c>
    </row>
    <row r="1744" spans="2:6" x14ac:dyDescent="0.25">
      <c r="B1744" s="14">
        <v>1699</v>
      </c>
      <c r="C1744" s="17">
        <v>42</v>
      </c>
      <c r="D1744" s="17">
        <v>88.31</v>
      </c>
      <c r="E1744" s="17">
        <v>17116</v>
      </c>
      <c r="F1744" s="17">
        <v>325698.04000000004</v>
      </c>
    </row>
    <row r="1745" spans="2:6" x14ac:dyDescent="0.25">
      <c r="B1745" s="14">
        <v>1700</v>
      </c>
      <c r="C1745" s="17">
        <v>39</v>
      </c>
      <c r="D1745" s="17">
        <v>97.04</v>
      </c>
      <c r="E1745" s="17">
        <v>25698</v>
      </c>
      <c r="F1745" s="17">
        <v>767946.07999999984</v>
      </c>
    </row>
    <row r="1746" spans="2:6" x14ac:dyDescent="0.25">
      <c r="B1746" s="14">
        <v>1701</v>
      </c>
      <c r="C1746" s="17">
        <v>40</v>
      </c>
      <c r="D1746" s="17">
        <v>104.01</v>
      </c>
      <c r="E1746" s="17">
        <v>15104</v>
      </c>
      <c r="F1746" s="17">
        <v>-19431.040000000037</v>
      </c>
    </row>
    <row r="1747" spans="2:6" x14ac:dyDescent="0.25">
      <c r="B1747" s="14">
        <v>1702</v>
      </c>
      <c r="C1747" s="17">
        <v>44</v>
      </c>
      <c r="D1747" s="17">
        <v>101.24</v>
      </c>
      <c r="E1747" s="17">
        <v>19690</v>
      </c>
      <c r="F1747" s="17">
        <v>208534.40000000014</v>
      </c>
    </row>
    <row r="1748" spans="2:6" x14ac:dyDescent="0.25">
      <c r="B1748" s="14">
        <v>1703</v>
      </c>
      <c r="C1748" s="17">
        <v>41</v>
      </c>
      <c r="D1748" s="17">
        <v>93.66</v>
      </c>
      <c r="E1748" s="17">
        <v>20034</v>
      </c>
      <c r="F1748" s="17">
        <v>438987.56000000006</v>
      </c>
    </row>
    <row r="1749" spans="2:6" x14ac:dyDescent="0.25">
      <c r="B1749" s="14">
        <v>1704</v>
      </c>
      <c r="C1749" s="17">
        <v>40</v>
      </c>
      <c r="D1749" s="17">
        <v>94.83</v>
      </c>
      <c r="E1749" s="17">
        <v>21822</v>
      </c>
      <c r="F1749" s="17">
        <v>550317.74</v>
      </c>
    </row>
    <row r="1750" spans="2:6" x14ac:dyDescent="0.25">
      <c r="B1750" s="14">
        <v>1705</v>
      </c>
      <c r="C1750" s="17">
        <v>41</v>
      </c>
      <c r="D1750" s="17">
        <v>91.3</v>
      </c>
      <c r="E1750" s="17">
        <v>23967</v>
      </c>
      <c r="F1750" s="17">
        <v>748598.90000000014</v>
      </c>
    </row>
    <row r="1751" spans="2:6" x14ac:dyDescent="0.25">
      <c r="B1751" s="14">
        <v>1706</v>
      </c>
      <c r="C1751" s="17">
        <v>42</v>
      </c>
      <c r="D1751" s="17">
        <v>95.31</v>
      </c>
      <c r="E1751" s="17">
        <v>20637</v>
      </c>
      <c r="F1751" s="17">
        <v>423096.53</v>
      </c>
    </row>
    <row r="1752" spans="2:6" x14ac:dyDescent="0.25">
      <c r="B1752" s="14">
        <v>1707</v>
      </c>
      <c r="C1752" s="17">
        <v>41</v>
      </c>
      <c r="D1752" s="17">
        <v>91.41</v>
      </c>
      <c r="E1752" s="17">
        <v>19701</v>
      </c>
      <c r="F1752" s="17">
        <v>461889.59000000008</v>
      </c>
    </row>
    <row r="1753" spans="2:6" x14ac:dyDescent="0.25">
      <c r="B1753" s="14">
        <v>1708</v>
      </c>
      <c r="C1753" s="17">
        <v>41</v>
      </c>
      <c r="D1753" s="17">
        <v>89.29</v>
      </c>
      <c r="E1753" s="17">
        <v>22995</v>
      </c>
      <c r="F1753" s="17">
        <v>729986.45</v>
      </c>
    </row>
    <row r="1754" spans="2:6" x14ac:dyDescent="0.25">
      <c r="B1754" s="14">
        <v>1709</v>
      </c>
      <c r="C1754" s="17">
        <v>42</v>
      </c>
      <c r="D1754" s="17">
        <v>95.02</v>
      </c>
      <c r="E1754" s="17">
        <v>17878</v>
      </c>
      <c r="F1754" s="17">
        <v>258078.44000000018</v>
      </c>
    </row>
    <row r="1755" spans="2:6" x14ac:dyDescent="0.25">
      <c r="B1755" s="14">
        <v>1710</v>
      </c>
      <c r="C1755" s="17">
        <v>42</v>
      </c>
      <c r="D1755" s="17">
        <v>99.3</v>
      </c>
      <c r="E1755" s="17">
        <v>16993</v>
      </c>
      <c r="F1755" s="17">
        <v>130496.10000000009</v>
      </c>
    </row>
    <row r="1756" spans="2:6" x14ac:dyDescent="0.25">
      <c r="B1756" s="14">
        <v>1711</v>
      </c>
      <c r="C1756" s="17">
        <v>44</v>
      </c>
      <c r="D1756" s="17">
        <v>84.25</v>
      </c>
      <c r="E1756" s="17">
        <v>19933</v>
      </c>
      <c r="F1756" s="17">
        <v>560259.75</v>
      </c>
    </row>
    <row r="1757" spans="2:6" x14ac:dyDescent="0.25">
      <c r="B1757" s="14">
        <v>1712</v>
      </c>
      <c r="C1757" s="17">
        <v>41</v>
      </c>
      <c r="D1757" s="17">
        <v>76.89</v>
      </c>
      <c r="E1757" s="17">
        <v>16199</v>
      </c>
      <c r="F1757" s="17">
        <v>463900.8899999999</v>
      </c>
    </row>
    <row r="1758" spans="2:6" x14ac:dyDescent="0.25">
      <c r="B1758" s="14">
        <v>1713</v>
      </c>
      <c r="C1758" s="17">
        <v>43</v>
      </c>
      <c r="D1758" s="17">
        <v>76.41</v>
      </c>
      <c r="E1758" s="17">
        <v>21150</v>
      </c>
      <c r="F1758" s="17">
        <v>833328.5</v>
      </c>
    </row>
    <row r="1759" spans="2:6" x14ac:dyDescent="0.25">
      <c r="B1759" s="14">
        <v>1714</v>
      </c>
      <c r="C1759" s="17">
        <v>39</v>
      </c>
      <c r="D1759" s="17">
        <v>92.81</v>
      </c>
      <c r="E1759" s="17">
        <v>21033</v>
      </c>
      <c r="F1759" s="17">
        <v>563207.27</v>
      </c>
    </row>
    <row r="1760" spans="2:6" x14ac:dyDescent="0.25">
      <c r="B1760" s="14">
        <v>1715</v>
      </c>
      <c r="C1760" s="17">
        <v>42</v>
      </c>
      <c r="D1760" s="17">
        <v>89.65</v>
      </c>
      <c r="E1760" s="17">
        <v>11928</v>
      </c>
      <c r="F1760" s="17">
        <v>-46649.20000000007</v>
      </c>
    </row>
    <row r="1761" spans="2:6" x14ac:dyDescent="0.25">
      <c r="B1761" s="14">
        <v>1716</v>
      </c>
      <c r="C1761" s="17">
        <v>42</v>
      </c>
      <c r="D1761" s="17">
        <v>90.74</v>
      </c>
      <c r="E1761" s="17">
        <v>29087</v>
      </c>
      <c r="F1761" s="17">
        <v>1077304.6200000001</v>
      </c>
    </row>
    <row r="1762" spans="2:6" x14ac:dyDescent="0.25">
      <c r="B1762" s="14">
        <v>1717</v>
      </c>
      <c r="C1762" s="17">
        <v>41</v>
      </c>
      <c r="D1762" s="17">
        <v>75.36</v>
      </c>
      <c r="E1762" s="17">
        <v>9402</v>
      </c>
      <c r="F1762" s="17">
        <v>-73018.719999999972</v>
      </c>
    </row>
    <row r="1763" spans="2:6" x14ac:dyDescent="0.25">
      <c r="B1763" s="14">
        <v>1718</v>
      </c>
      <c r="C1763" s="17">
        <v>40</v>
      </c>
      <c r="D1763" s="17">
        <v>89.81</v>
      </c>
      <c r="E1763" s="17">
        <v>13786</v>
      </c>
      <c r="F1763" s="17">
        <v>103853.33999999997</v>
      </c>
    </row>
    <row r="1764" spans="2:6" x14ac:dyDescent="0.25">
      <c r="B1764" s="14">
        <v>1719</v>
      </c>
      <c r="C1764" s="17">
        <v>39</v>
      </c>
      <c r="D1764" s="17">
        <v>92.9</v>
      </c>
      <c r="E1764" s="17">
        <v>20222</v>
      </c>
      <c r="F1764" s="17">
        <v>506896.19999999995</v>
      </c>
    </row>
    <row r="1765" spans="2:6" x14ac:dyDescent="0.25">
      <c r="B1765" s="14">
        <v>1720</v>
      </c>
      <c r="C1765" s="17">
        <v>41</v>
      </c>
      <c r="D1765" s="17">
        <v>92.27</v>
      </c>
      <c r="E1765" s="17">
        <v>23566</v>
      </c>
      <c r="F1765" s="17">
        <v>698993.18000000017</v>
      </c>
    </row>
    <row r="1766" spans="2:6" x14ac:dyDescent="0.25">
      <c r="B1766" s="14">
        <v>1721</v>
      </c>
      <c r="C1766" s="17">
        <v>42</v>
      </c>
      <c r="D1766" s="17">
        <v>101.2</v>
      </c>
      <c r="E1766" s="17">
        <v>17870</v>
      </c>
      <c r="F1766" s="17">
        <v>147146</v>
      </c>
    </row>
    <row r="1767" spans="2:6" x14ac:dyDescent="0.25">
      <c r="B1767" s="14">
        <v>1722</v>
      </c>
      <c r="C1767" s="17">
        <v>43</v>
      </c>
      <c r="D1767" s="17">
        <v>103.64</v>
      </c>
      <c r="E1767" s="17">
        <v>14313</v>
      </c>
      <c r="F1767" s="17">
        <v>-100571.32000000007</v>
      </c>
    </row>
    <row r="1768" spans="2:6" x14ac:dyDescent="0.25">
      <c r="B1768" s="14">
        <v>1723</v>
      </c>
      <c r="C1768" s="17">
        <v>39</v>
      </c>
      <c r="D1768" s="17">
        <v>80.39</v>
      </c>
      <c r="E1768" s="17">
        <v>14610</v>
      </c>
      <c r="F1768" s="17">
        <v>313102.10000000009</v>
      </c>
    </row>
    <row r="1769" spans="2:6" x14ac:dyDescent="0.25">
      <c r="B1769" s="14">
        <v>1724</v>
      </c>
      <c r="C1769" s="17">
        <v>43</v>
      </c>
      <c r="D1769" s="17">
        <v>91.46</v>
      </c>
      <c r="E1769" s="17">
        <v>14642</v>
      </c>
      <c r="F1769" s="17">
        <v>94994.680000000051</v>
      </c>
    </row>
    <row r="1770" spans="2:6" x14ac:dyDescent="0.25">
      <c r="B1770" s="14">
        <v>1725</v>
      </c>
      <c r="C1770" s="17">
        <v>39</v>
      </c>
      <c r="D1770" s="17">
        <v>101.73</v>
      </c>
      <c r="E1770" s="17">
        <v>23196</v>
      </c>
      <c r="F1770" s="17">
        <v>501630.91999999993</v>
      </c>
    </row>
    <row r="1771" spans="2:6" x14ac:dyDescent="0.25">
      <c r="B1771" s="14">
        <v>1726</v>
      </c>
      <c r="C1771" s="17">
        <v>39</v>
      </c>
      <c r="D1771" s="17">
        <v>103.68</v>
      </c>
      <c r="E1771" s="17">
        <v>15963</v>
      </c>
      <c r="F1771" s="17">
        <v>49036.159999999916</v>
      </c>
    </row>
    <row r="1772" spans="2:6" x14ac:dyDescent="0.25">
      <c r="B1772" s="14">
        <v>1727</v>
      </c>
      <c r="C1772" s="17">
        <v>40</v>
      </c>
      <c r="D1772" s="17">
        <v>98.94</v>
      </c>
      <c r="E1772" s="17">
        <v>10775</v>
      </c>
      <c r="F1772" s="17">
        <v>-202853.5</v>
      </c>
    </row>
    <row r="1773" spans="2:6" x14ac:dyDescent="0.25">
      <c r="B1773" s="14">
        <v>1728</v>
      </c>
      <c r="C1773" s="17">
        <v>41</v>
      </c>
      <c r="D1773" s="17">
        <v>100.29</v>
      </c>
      <c r="E1773" s="17">
        <v>13753</v>
      </c>
      <c r="F1773" s="17">
        <v>-56314.370000000112</v>
      </c>
    </row>
    <row r="1774" spans="2:6" x14ac:dyDescent="0.25">
      <c r="B1774" s="14">
        <v>1729</v>
      </c>
      <c r="C1774" s="17">
        <v>43</v>
      </c>
      <c r="D1774" s="17">
        <v>104.99</v>
      </c>
      <c r="E1774" s="17">
        <v>10157</v>
      </c>
      <c r="F1774" s="17">
        <v>-331891.42999999993</v>
      </c>
    </row>
    <row r="1775" spans="2:6" x14ac:dyDescent="0.25">
      <c r="B1775" s="14">
        <v>1730</v>
      </c>
      <c r="C1775" s="17">
        <v>40</v>
      </c>
      <c r="D1775" s="17">
        <v>100.15</v>
      </c>
      <c r="E1775" s="17">
        <v>18467</v>
      </c>
      <c r="F1775" s="17">
        <v>236782.94999999995</v>
      </c>
    </row>
    <row r="1776" spans="2:6" x14ac:dyDescent="0.25">
      <c r="B1776" s="14">
        <v>1731</v>
      </c>
      <c r="C1776" s="17">
        <v>44</v>
      </c>
      <c r="D1776" s="17">
        <v>83.35</v>
      </c>
      <c r="E1776" s="17">
        <v>12587</v>
      </c>
      <c r="F1776" s="17">
        <v>51858.550000000047</v>
      </c>
    </row>
    <row r="1777" spans="2:6" x14ac:dyDescent="0.25">
      <c r="B1777" s="14">
        <v>1732</v>
      </c>
      <c r="C1777" s="17">
        <v>43</v>
      </c>
      <c r="D1777" s="17">
        <v>96.05</v>
      </c>
      <c r="E1777" s="17">
        <v>21594</v>
      </c>
      <c r="F1777" s="17">
        <v>444560.30000000005</v>
      </c>
    </row>
    <row r="1778" spans="2:6" x14ac:dyDescent="0.25">
      <c r="B1778" s="14">
        <v>1733</v>
      </c>
      <c r="C1778" s="17">
        <v>41</v>
      </c>
      <c r="D1778" s="17">
        <v>88.71</v>
      </c>
      <c r="E1778" s="17">
        <v>17331</v>
      </c>
      <c r="F1778" s="17">
        <v>350864.99000000022</v>
      </c>
    </row>
    <row r="1779" spans="2:6" x14ac:dyDescent="0.25">
      <c r="B1779" s="14">
        <v>1734</v>
      </c>
      <c r="C1779" s="17">
        <v>39</v>
      </c>
      <c r="D1779" s="17">
        <v>79.59</v>
      </c>
      <c r="E1779" s="17">
        <v>18375</v>
      </c>
      <c r="F1779" s="17">
        <v>627533.75</v>
      </c>
    </row>
    <row r="1780" spans="2:6" x14ac:dyDescent="0.25">
      <c r="B1780" s="14">
        <v>1735</v>
      </c>
      <c r="C1780" s="17">
        <v>40</v>
      </c>
      <c r="D1780" s="17">
        <v>82.3</v>
      </c>
      <c r="E1780" s="17">
        <v>20994</v>
      </c>
      <c r="F1780" s="17">
        <v>760239.8</v>
      </c>
    </row>
    <row r="1781" spans="2:6" x14ac:dyDescent="0.25">
      <c r="B1781" s="14">
        <v>1736</v>
      </c>
      <c r="C1781" s="17">
        <v>42</v>
      </c>
      <c r="D1781" s="17">
        <v>84.04</v>
      </c>
      <c r="E1781" s="17">
        <v>5383</v>
      </c>
      <c r="F1781" s="17">
        <v>-457256.32</v>
      </c>
    </row>
    <row r="1782" spans="2:6" x14ac:dyDescent="0.25">
      <c r="B1782" s="14">
        <v>1737</v>
      </c>
      <c r="C1782" s="17">
        <v>40</v>
      </c>
      <c r="D1782" s="17">
        <v>85.49</v>
      </c>
      <c r="E1782" s="17">
        <v>14068</v>
      </c>
      <c r="F1782" s="17">
        <v>184138.68000000005</v>
      </c>
    </row>
    <row r="1783" spans="2:6" x14ac:dyDescent="0.25">
      <c r="B1783" s="14">
        <v>1738</v>
      </c>
      <c r="C1783" s="17">
        <v>43</v>
      </c>
      <c r="D1783" s="17">
        <v>92.97</v>
      </c>
      <c r="E1783" s="17">
        <v>18325</v>
      </c>
      <c r="F1783" s="17">
        <v>305024.75</v>
      </c>
    </row>
    <row r="1784" spans="2:6" x14ac:dyDescent="0.25">
      <c r="B1784" s="14">
        <v>1739</v>
      </c>
      <c r="C1784" s="17">
        <v>42</v>
      </c>
      <c r="D1784" s="17">
        <v>95.23</v>
      </c>
      <c r="E1784" s="17">
        <v>16902</v>
      </c>
      <c r="F1784" s="17">
        <v>194036.53999999992</v>
      </c>
    </row>
    <row r="1785" spans="2:6" x14ac:dyDescent="0.25">
      <c r="B1785" s="14">
        <v>1740</v>
      </c>
      <c r="C1785" s="17">
        <v>42</v>
      </c>
      <c r="D1785" s="17">
        <v>89.67</v>
      </c>
      <c r="E1785" s="17">
        <v>7286</v>
      </c>
      <c r="F1785" s="17">
        <v>-359433.62</v>
      </c>
    </row>
    <row r="1786" spans="2:6" x14ac:dyDescent="0.25">
      <c r="B1786" s="14">
        <v>1741</v>
      </c>
      <c r="C1786" s="17">
        <v>41</v>
      </c>
      <c r="D1786" s="17">
        <v>80.260000000000005</v>
      </c>
      <c r="E1786" s="17">
        <v>19010</v>
      </c>
      <c r="F1786" s="17">
        <v>627837.39999999991</v>
      </c>
    </row>
    <row r="1787" spans="2:6" x14ac:dyDescent="0.25">
      <c r="B1787" s="14">
        <v>1742</v>
      </c>
      <c r="C1787" s="17">
        <v>42</v>
      </c>
      <c r="D1787" s="17">
        <v>86.73</v>
      </c>
      <c r="E1787" s="17">
        <v>22276</v>
      </c>
      <c r="F1787" s="17">
        <v>715334.52</v>
      </c>
    </row>
    <row r="1788" spans="2:6" x14ac:dyDescent="0.25">
      <c r="B1788" s="14">
        <v>1743</v>
      </c>
      <c r="C1788" s="17">
        <v>39</v>
      </c>
      <c r="D1788" s="17">
        <v>79.89</v>
      </c>
      <c r="E1788" s="17">
        <v>20977</v>
      </c>
      <c r="F1788" s="17">
        <v>830467.47</v>
      </c>
    </row>
    <row r="1789" spans="2:6" x14ac:dyDescent="0.25">
      <c r="B1789" s="14">
        <v>1744</v>
      </c>
      <c r="C1789" s="17">
        <v>43</v>
      </c>
      <c r="D1789" s="17">
        <v>84.33</v>
      </c>
      <c r="E1789" s="17">
        <v>17107</v>
      </c>
      <c r="F1789" s="17">
        <v>376058.68999999994</v>
      </c>
    </row>
    <row r="1790" spans="2:6" x14ac:dyDescent="0.25">
      <c r="B1790" s="14">
        <v>1745</v>
      </c>
      <c r="C1790" s="17">
        <v>43</v>
      </c>
      <c r="D1790" s="17">
        <v>102.71</v>
      </c>
      <c r="E1790" s="17">
        <v>16040</v>
      </c>
      <c r="F1790" s="17">
        <v>4771.6000000000931</v>
      </c>
    </row>
    <row r="1791" spans="2:6" x14ac:dyDescent="0.25">
      <c r="B1791" s="14">
        <v>1746</v>
      </c>
      <c r="C1791" s="17">
        <v>44</v>
      </c>
      <c r="D1791" s="17">
        <v>77.33</v>
      </c>
      <c r="E1791" s="17">
        <v>13278</v>
      </c>
      <c r="F1791" s="17">
        <v>181302.26</v>
      </c>
    </row>
    <row r="1792" spans="2:6" x14ac:dyDescent="0.25">
      <c r="B1792" s="14">
        <v>1747</v>
      </c>
      <c r="C1792" s="17">
        <v>42</v>
      </c>
      <c r="D1792" s="17">
        <v>88.96</v>
      </c>
      <c r="E1792" s="17">
        <v>14874</v>
      </c>
      <c r="F1792" s="17">
        <v>162026.96000000008</v>
      </c>
    </row>
    <row r="1793" spans="2:6" x14ac:dyDescent="0.25">
      <c r="B1793" s="14">
        <v>1748</v>
      </c>
      <c r="C1793" s="17">
        <v>42</v>
      </c>
      <c r="D1793" s="17">
        <v>95.48</v>
      </c>
      <c r="E1793" s="17">
        <v>14716</v>
      </c>
      <c r="F1793" s="17">
        <v>55328.319999999949</v>
      </c>
    </row>
    <row r="1794" spans="2:6" x14ac:dyDescent="0.25">
      <c r="B1794" s="14">
        <v>1749</v>
      </c>
      <c r="C1794" s="17">
        <v>41</v>
      </c>
      <c r="D1794" s="17">
        <v>85.01</v>
      </c>
      <c r="E1794" s="17">
        <v>18040</v>
      </c>
      <c r="F1794" s="17">
        <v>466739.59999999986</v>
      </c>
    </row>
    <row r="1795" spans="2:6" x14ac:dyDescent="0.25">
      <c r="B1795" s="14">
        <v>1750</v>
      </c>
      <c r="C1795" s="17">
        <v>42</v>
      </c>
      <c r="D1795" s="17">
        <v>85.7</v>
      </c>
      <c r="E1795" s="17">
        <v>18832</v>
      </c>
      <c r="F1795" s="17">
        <v>492721.59999999986</v>
      </c>
    </row>
    <row r="1796" spans="2:6" x14ac:dyDescent="0.25">
      <c r="B1796" s="14">
        <v>1751</v>
      </c>
      <c r="C1796" s="17">
        <v>44</v>
      </c>
      <c r="D1796" s="17">
        <v>80.7</v>
      </c>
      <c r="E1796" s="17">
        <v>15962</v>
      </c>
      <c r="F1796" s="17">
        <v>335976.59999999986</v>
      </c>
    </row>
    <row r="1797" spans="2:6" x14ac:dyDescent="0.25">
      <c r="B1797" s="14">
        <v>1752</v>
      </c>
      <c r="C1797" s="17">
        <v>41</v>
      </c>
      <c r="D1797" s="17">
        <v>99.99</v>
      </c>
      <c r="E1797" s="17">
        <v>17282</v>
      </c>
      <c r="F1797" s="17">
        <v>152528.82000000007</v>
      </c>
    </row>
    <row r="1798" spans="2:6" x14ac:dyDescent="0.25">
      <c r="B1798" s="14">
        <v>1753</v>
      </c>
      <c r="C1798" s="17">
        <v>42</v>
      </c>
      <c r="D1798" s="17">
        <v>93.62</v>
      </c>
      <c r="E1798" s="17">
        <v>18915</v>
      </c>
      <c r="F1798" s="17">
        <v>348832.69999999995</v>
      </c>
    </row>
    <row r="1799" spans="2:6" x14ac:dyDescent="0.25">
      <c r="B1799" s="14">
        <v>1754</v>
      </c>
      <c r="C1799" s="17">
        <v>42</v>
      </c>
      <c r="D1799" s="17">
        <v>84.73</v>
      </c>
      <c r="E1799" s="17">
        <v>26703</v>
      </c>
      <c r="F1799" s="17">
        <v>1079825.8099999998</v>
      </c>
    </row>
    <row r="1800" spans="2:6" x14ac:dyDescent="0.25">
      <c r="B1800" s="14">
        <v>1755</v>
      </c>
      <c r="C1800" s="17">
        <v>44</v>
      </c>
      <c r="D1800" s="17">
        <v>75.599999999999994</v>
      </c>
      <c r="E1800" s="17">
        <v>11762</v>
      </c>
      <c r="F1800" s="17">
        <v>83902.800000000047</v>
      </c>
    </row>
    <row r="1801" spans="2:6" x14ac:dyDescent="0.25">
      <c r="B1801" s="14">
        <v>1756</v>
      </c>
      <c r="C1801" s="17">
        <v>42</v>
      </c>
      <c r="D1801" s="17">
        <v>98.83</v>
      </c>
      <c r="E1801" s="17">
        <v>14044</v>
      </c>
      <c r="F1801" s="17">
        <v>-33060.520000000019</v>
      </c>
    </row>
    <row r="1802" spans="2:6" x14ac:dyDescent="0.25">
      <c r="B1802" s="14">
        <v>1757</v>
      </c>
      <c r="C1802" s="17">
        <v>45</v>
      </c>
      <c r="D1802" s="17">
        <v>76.97</v>
      </c>
      <c r="E1802" s="17">
        <v>12770</v>
      </c>
      <c r="F1802" s="17">
        <v>133673.09999999998</v>
      </c>
    </row>
    <row r="1803" spans="2:6" x14ac:dyDescent="0.25">
      <c r="B1803" s="14">
        <v>1758</v>
      </c>
      <c r="C1803" s="17">
        <v>42</v>
      </c>
      <c r="D1803" s="17">
        <v>88.08</v>
      </c>
      <c r="E1803" s="17">
        <v>23264</v>
      </c>
      <c r="F1803" s="17">
        <v>753354.88000000012</v>
      </c>
    </row>
    <row r="1804" spans="2:6" x14ac:dyDescent="0.25">
      <c r="B1804" s="14">
        <v>1759</v>
      </c>
      <c r="C1804" s="17">
        <v>45</v>
      </c>
      <c r="D1804" s="17">
        <v>92.62</v>
      </c>
      <c r="E1804" s="17">
        <v>17146</v>
      </c>
      <c r="F1804" s="17">
        <v>202421.47999999998</v>
      </c>
    </row>
    <row r="1805" spans="2:6" x14ac:dyDescent="0.25">
      <c r="B1805" s="14">
        <v>1760</v>
      </c>
      <c r="C1805" s="17">
        <v>41</v>
      </c>
      <c r="D1805" s="17">
        <v>100.17</v>
      </c>
      <c r="E1805" s="17">
        <v>13647</v>
      </c>
      <c r="F1805" s="17">
        <v>-60793.989999999991</v>
      </c>
    </row>
    <row r="1806" spans="2:6" x14ac:dyDescent="0.25">
      <c r="B1806" s="14">
        <v>1761</v>
      </c>
      <c r="C1806" s="17">
        <v>39</v>
      </c>
      <c r="D1806" s="17">
        <v>81.569999999999993</v>
      </c>
      <c r="E1806" s="17">
        <v>17454</v>
      </c>
      <c r="F1806" s="17">
        <v>518917.2200000002</v>
      </c>
    </row>
    <row r="1807" spans="2:6" x14ac:dyDescent="0.25">
      <c r="B1807" s="14">
        <v>1762</v>
      </c>
      <c r="C1807" s="17">
        <v>41</v>
      </c>
      <c r="D1807" s="17">
        <v>98.28</v>
      </c>
      <c r="E1807" s="17">
        <v>25860</v>
      </c>
      <c r="F1807" s="17">
        <v>694359.2</v>
      </c>
    </row>
    <row r="1808" spans="2:6" x14ac:dyDescent="0.25">
      <c r="B1808" s="14">
        <v>1763</v>
      </c>
      <c r="C1808" s="17">
        <v>40</v>
      </c>
      <c r="D1808" s="17">
        <v>97.04</v>
      </c>
      <c r="E1808" s="17">
        <v>17010</v>
      </c>
      <c r="F1808" s="17">
        <v>203939.59999999986</v>
      </c>
    </row>
    <row r="1809" spans="2:6" x14ac:dyDescent="0.25">
      <c r="B1809" s="14">
        <v>1764</v>
      </c>
      <c r="C1809" s="17">
        <v>43</v>
      </c>
      <c r="D1809" s="17">
        <v>98.39</v>
      </c>
      <c r="E1809" s="17">
        <v>15628</v>
      </c>
      <c r="F1809" s="17">
        <v>50329.079999999958</v>
      </c>
    </row>
    <row r="1810" spans="2:6" x14ac:dyDescent="0.25">
      <c r="B1810" s="14">
        <v>1765</v>
      </c>
      <c r="C1810" s="17">
        <v>43</v>
      </c>
      <c r="D1810" s="17">
        <v>81.98</v>
      </c>
      <c r="E1810" s="17">
        <v>17909</v>
      </c>
      <c r="F1810" s="17">
        <v>475624.17999999993</v>
      </c>
    </row>
    <row r="1811" spans="2:6" x14ac:dyDescent="0.25">
      <c r="B1811" s="14">
        <v>1766</v>
      </c>
      <c r="C1811" s="17">
        <v>40</v>
      </c>
      <c r="D1811" s="17">
        <v>78.52</v>
      </c>
      <c r="E1811" s="17">
        <v>20197</v>
      </c>
      <c r="F1811" s="17">
        <v>775454.56</v>
      </c>
    </row>
    <row r="1812" spans="2:6" x14ac:dyDescent="0.25">
      <c r="B1812" s="14">
        <v>1767</v>
      </c>
      <c r="C1812" s="17">
        <v>42</v>
      </c>
      <c r="D1812" s="17">
        <v>88.83</v>
      </c>
      <c r="E1812" s="17">
        <v>16164</v>
      </c>
      <c r="F1812" s="17">
        <v>251899.88000000012</v>
      </c>
    </row>
    <row r="1813" spans="2:6" x14ac:dyDescent="0.25">
      <c r="B1813" s="14">
        <v>1768</v>
      </c>
      <c r="C1813" s="17">
        <v>45</v>
      </c>
      <c r="D1813" s="17">
        <v>76.86</v>
      </c>
      <c r="E1813" s="17">
        <v>10871</v>
      </c>
      <c r="F1813" s="17">
        <v>-11411.059999999939</v>
      </c>
    </row>
    <row r="1814" spans="2:6" x14ac:dyDescent="0.25">
      <c r="B1814" s="14">
        <v>1769</v>
      </c>
      <c r="C1814" s="17">
        <v>41</v>
      </c>
      <c r="D1814" s="17">
        <v>95.8</v>
      </c>
      <c r="E1814" s="17">
        <v>20830</v>
      </c>
      <c r="F1814" s="17">
        <v>445626</v>
      </c>
    </row>
    <row r="1815" spans="2:6" x14ac:dyDescent="0.25">
      <c r="B1815" s="14">
        <v>1770</v>
      </c>
      <c r="C1815" s="17">
        <v>42</v>
      </c>
      <c r="D1815" s="17">
        <v>89.12</v>
      </c>
      <c r="E1815" s="17">
        <v>19359</v>
      </c>
      <c r="F1815" s="17">
        <v>464088.91999999993</v>
      </c>
    </row>
    <row r="1816" spans="2:6" x14ac:dyDescent="0.25">
      <c r="B1816" s="14">
        <v>1771</v>
      </c>
      <c r="C1816" s="17">
        <v>43</v>
      </c>
      <c r="D1816" s="17">
        <v>78.98</v>
      </c>
      <c r="E1816" s="17">
        <v>30856</v>
      </c>
      <c r="F1816" s="17">
        <v>1526529.1199999996</v>
      </c>
    </row>
    <row r="1817" spans="2:6" x14ac:dyDescent="0.25">
      <c r="B1817" s="14">
        <v>1772</v>
      </c>
      <c r="C1817" s="17">
        <v>42</v>
      </c>
      <c r="D1817" s="17">
        <v>83.78</v>
      </c>
      <c r="E1817" s="17">
        <v>21898</v>
      </c>
      <c r="F1817" s="17">
        <v>753371.56</v>
      </c>
    </row>
    <row r="1818" spans="2:6" x14ac:dyDescent="0.25">
      <c r="B1818" s="14">
        <v>1773</v>
      </c>
      <c r="C1818" s="17">
        <v>44</v>
      </c>
      <c r="D1818" s="17">
        <v>97.55</v>
      </c>
      <c r="E1818" s="17">
        <v>14280</v>
      </c>
      <c r="F1818" s="17">
        <v>-29614</v>
      </c>
    </row>
    <row r="1819" spans="2:6" x14ac:dyDescent="0.25">
      <c r="B1819" s="14">
        <v>1774</v>
      </c>
      <c r="C1819" s="17">
        <v>42</v>
      </c>
      <c r="D1819" s="17">
        <v>88.82</v>
      </c>
      <c r="E1819" s="17">
        <v>16791</v>
      </c>
      <c r="F1819" s="17">
        <v>294810.38000000012</v>
      </c>
    </row>
    <row r="1820" spans="2:6" x14ac:dyDescent="0.25">
      <c r="B1820" s="14">
        <v>1775</v>
      </c>
      <c r="C1820" s="17">
        <v>42</v>
      </c>
      <c r="D1820" s="17">
        <v>85.42</v>
      </c>
      <c r="E1820" s="17">
        <v>18493</v>
      </c>
      <c r="F1820" s="17">
        <v>473728.93999999994</v>
      </c>
    </row>
    <row r="1821" spans="2:6" x14ac:dyDescent="0.25">
      <c r="B1821" s="14">
        <v>1776</v>
      </c>
      <c r="C1821" s="17">
        <v>41</v>
      </c>
      <c r="D1821" s="17">
        <v>94.54</v>
      </c>
      <c r="E1821" s="17">
        <v>14966</v>
      </c>
      <c r="F1821" s="17">
        <v>99742.35999999987</v>
      </c>
    </row>
    <row r="1822" spans="2:6" x14ac:dyDescent="0.25">
      <c r="B1822" s="14">
        <v>1777</v>
      </c>
      <c r="C1822" s="17">
        <v>41</v>
      </c>
      <c r="D1822" s="17">
        <v>83.87</v>
      </c>
      <c r="E1822" s="17">
        <v>17359</v>
      </c>
      <c r="F1822" s="17">
        <v>436822.66999999993</v>
      </c>
    </row>
    <row r="1823" spans="2:6" x14ac:dyDescent="0.25">
      <c r="B1823" s="14">
        <v>1778</v>
      </c>
      <c r="C1823" s="17">
        <v>42</v>
      </c>
      <c r="D1823" s="17">
        <v>78.47</v>
      </c>
      <c r="E1823" s="17">
        <v>13462</v>
      </c>
      <c r="F1823" s="17">
        <v>207170.8600000001</v>
      </c>
    </row>
    <row r="1824" spans="2:6" x14ac:dyDescent="0.25">
      <c r="B1824" s="14">
        <v>1779</v>
      </c>
      <c r="C1824" s="17">
        <v>41</v>
      </c>
      <c r="D1824" s="17">
        <v>77.930000000000007</v>
      </c>
      <c r="E1824" s="17">
        <v>12693</v>
      </c>
      <c r="F1824" s="17">
        <v>166328.50999999989</v>
      </c>
    </row>
    <row r="1825" spans="2:6" x14ac:dyDescent="0.25">
      <c r="B1825" s="14">
        <v>1780</v>
      </c>
      <c r="C1825" s="17">
        <v>41</v>
      </c>
      <c r="D1825" s="17">
        <v>104.5</v>
      </c>
      <c r="E1825" s="17">
        <v>20862</v>
      </c>
      <c r="F1825" s="17">
        <v>266117</v>
      </c>
    </row>
    <row r="1826" spans="2:6" x14ac:dyDescent="0.25">
      <c r="B1826" s="14">
        <v>1781</v>
      </c>
      <c r="C1826" s="17">
        <v>42</v>
      </c>
      <c r="D1826" s="17">
        <v>89.16</v>
      </c>
      <c r="E1826" s="17">
        <v>15451</v>
      </c>
      <c r="F1826" s="17">
        <v>198195.84000000008</v>
      </c>
    </row>
    <row r="1827" spans="2:6" x14ac:dyDescent="0.25">
      <c r="B1827" s="14">
        <v>1782</v>
      </c>
      <c r="C1827" s="17">
        <v>42</v>
      </c>
      <c r="D1827" s="17">
        <v>80.23</v>
      </c>
      <c r="E1827" s="17">
        <v>16111</v>
      </c>
      <c r="F1827" s="17">
        <v>386841.47</v>
      </c>
    </row>
    <row r="1828" spans="2:6" x14ac:dyDescent="0.25">
      <c r="B1828" s="14">
        <v>1783</v>
      </c>
      <c r="C1828" s="17">
        <v>42</v>
      </c>
      <c r="D1828" s="17">
        <v>94.76</v>
      </c>
      <c r="E1828" s="17">
        <v>21271</v>
      </c>
      <c r="F1828" s="17">
        <v>473907.0399999998</v>
      </c>
    </row>
    <row r="1829" spans="2:6" x14ac:dyDescent="0.25">
      <c r="B1829" s="14">
        <v>1784</v>
      </c>
      <c r="C1829" s="17">
        <v>41</v>
      </c>
      <c r="D1829" s="17">
        <v>101.22</v>
      </c>
      <c r="E1829" s="17">
        <v>20977</v>
      </c>
      <c r="F1829" s="17">
        <v>341074.06000000006</v>
      </c>
    </row>
    <row r="1830" spans="2:6" x14ac:dyDescent="0.25">
      <c r="B1830" s="14">
        <v>1785</v>
      </c>
      <c r="C1830" s="17">
        <v>41</v>
      </c>
      <c r="D1830" s="17">
        <v>83.14</v>
      </c>
      <c r="E1830" s="17">
        <v>20039</v>
      </c>
      <c r="F1830" s="17">
        <v>650119.54</v>
      </c>
    </row>
    <row r="1831" spans="2:6" x14ac:dyDescent="0.25">
      <c r="B1831" s="14">
        <v>1786</v>
      </c>
      <c r="C1831" s="17">
        <v>39</v>
      </c>
      <c r="D1831" s="17">
        <v>100.92</v>
      </c>
      <c r="E1831" s="17">
        <v>22280</v>
      </c>
      <c r="F1831" s="17">
        <v>466302.39999999991</v>
      </c>
    </row>
    <row r="1832" spans="2:6" x14ac:dyDescent="0.25">
      <c r="B1832" s="14">
        <v>1787</v>
      </c>
      <c r="C1832" s="17">
        <v>43</v>
      </c>
      <c r="D1832" s="17">
        <v>96.19</v>
      </c>
      <c r="E1832" s="17">
        <v>19679</v>
      </c>
      <c r="F1832" s="17">
        <v>327000.99</v>
      </c>
    </row>
    <row r="1833" spans="2:6" x14ac:dyDescent="0.25">
      <c r="B1833" s="14">
        <v>1788</v>
      </c>
      <c r="C1833" s="17">
        <v>45</v>
      </c>
      <c r="D1833" s="17">
        <v>89.71</v>
      </c>
      <c r="E1833" s="17">
        <v>19267</v>
      </c>
      <c r="F1833" s="17">
        <v>388675.43000000017</v>
      </c>
    </row>
    <row r="1834" spans="2:6" x14ac:dyDescent="0.25">
      <c r="B1834" s="14">
        <v>1789</v>
      </c>
      <c r="C1834" s="17">
        <v>39</v>
      </c>
      <c r="D1834" s="17">
        <v>91.5</v>
      </c>
      <c r="E1834" s="17">
        <v>23475</v>
      </c>
      <c r="F1834" s="17">
        <v>758037.5</v>
      </c>
    </row>
    <row r="1835" spans="2:6" x14ac:dyDescent="0.25">
      <c r="B1835" s="14">
        <v>1790</v>
      </c>
      <c r="C1835" s="17">
        <v>40</v>
      </c>
      <c r="D1835" s="17">
        <v>99</v>
      </c>
      <c r="E1835" s="17">
        <v>18251</v>
      </c>
      <c r="F1835" s="17">
        <v>245060</v>
      </c>
    </row>
    <row r="1836" spans="2:6" x14ac:dyDescent="0.25">
      <c r="B1836" s="14">
        <v>1791</v>
      </c>
      <c r="C1836" s="17">
        <v>43</v>
      </c>
      <c r="D1836" s="17">
        <v>97.83</v>
      </c>
      <c r="E1836" s="17">
        <v>20644</v>
      </c>
      <c r="F1836" s="17">
        <v>350861.48</v>
      </c>
    </row>
    <row r="1837" spans="2:6" x14ac:dyDescent="0.25">
      <c r="B1837" s="14">
        <v>1792</v>
      </c>
      <c r="C1837" s="17">
        <v>43</v>
      </c>
      <c r="D1837" s="17">
        <v>104.82</v>
      </c>
      <c r="E1837" s="17">
        <v>20717</v>
      </c>
      <c r="F1837" s="17">
        <v>210296.06000000006</v>
      </c>
    </row>
    <row r="1838" spans="2:6" x14ac:dyDescent="0.25">
      <c r="B1838" s="14">
        <v>1793</v>
      </c>
      <c r="C1838" s="17">
        <v>45</v>
      </c>
      <c r="D1838" s="17">
        <v>101.53</v>
      </c>
      <c r="E1838" s="17">
        <v>22488</v>
      </c>
      <c r="F1838" s="17">
        <v>329945.35999999987</v>
      </c>
    </row>
    <row r="1839" spans="2:6" x14ac:dyDescent="0.25">
      <c r="B1839" s="14">
        <v>1794</v>
      </c>
      <c r="C1839" s="17">
        <v>40</v>
      </c>
      <c r="D1839" s="17">
        <v>95.42</v>
      </c>
      <c r="E1839" s="17">
        <v>23072</v>
      </c>
      <c r="F1839" s="17">
        <v>616917.76000000001</v>
      </c>
    </row>
    <row r="1840" spans="2:6" x14ac:dyDescent="0.25">
      <c r="B1840" s="14">
        <v>1795</v>
      </c>
      <c r="C1840" s="17">
        <v>40</v>
      </c>
      <c r="D1840" s="17">
        <v>97.44</v>
      </c>
      <c r="E1840" s="17">
        <v>9622</v>
      </c>
      <c r="F1840" s="17">
        <v>-257669.67999999993</v>
      </c>
    </row>
    <row r="1841" spans="2:6" x14ac:dyDescent="0.25">
      <c r="B1841" s="14">
        <v>1796</v>
      </c>
      <c r="C1841" s="17">
        <v>40</v>
      </c>
      <c r="D1841" s="17">
        <v>99.45</v>
      </c>
      <c r="E1841" s="17">
        <v>19046</v>
      </c>
      <c r="F1841" s="17">
        <v>284189.30000000005</v>
      </c>
    </row>
    <row r="1842" spans="2:6" x14ac:dyDescent="0.25">
      <c r="B1842" s="14">
        <v>1797</v>
      </c>
      <c r="C1842" s="17">
        <v>40</v>
      </c>
      <c r="D1842" s="17">
        <v>85.23</v>
      </c>
      <c r="E1842" s="17">
        <v>10506</v>
      </c>
      <c r="F1842" s="17">
        <v>-74972.38</v>
      </c>
    </row>
    <row r="1843" spans="2:6" x14ac:dyDescent="0.25">
      <c r="B1843" s="14">
        <v>1798</v>
      </c>
      <c r="C1843" s="17">
        <v>41</v>
      </c>
      <c r="D1843" s="17">
        <v>94.96</v>
      </c>
      <c r="E1843" s="17">
        <v>18399</v>
      </c>
      <c r="F1843" s="17">
        <v>309872.9600000002</v>
      </c>
    </row>
    <row r="1844" spans="2:6" x14ac:dyDescent="0.25">
      <c r="B1844" s="14">
        <v>1799</v>
      </c>
      <c r="C1844" s="17">
        <v>42</v>
      </c>
      <c r="D1844" s="17">
        <v>78.930000000000007</v>
      </c>
      <c r="E1844" s="17">
        <v>17410</v>
      </c>
      <c r="F1844" s="17">
        <v>509198.69999999995</v>
      </c>
    </row>
    <row r="1845" spans="2:6" x14ac:dyDescent="0.25">
      <c r="B1845" s="14">
        <v>1800</v>
      </c>
      <c r="C1845" s="17">
        <v>42</v>
      </c>
      <c r="D1845" s="17">
        <v>98.78</v>
      </c>
      <c r="E1845" s="17">
        <v>22953</v>
      </c>
      <c r="F1845" s="17">
        <v>486323.65999999992</v>
      </c>
    </row>
    <row r="1846" spans="2:6" x14ac:dyDescent="0.25">
      <c r="B1846" s="14">
        <v>1801</v>
      </c>
      <c r="C1846" s="17">
        <v>40</v>
      </c>
      <c r="D1846" s="17">
        <v>100.31</v>
      </c>
      <c r="E1846" s="17">
        <v>13891</v>
      </c>
      <c r="F1846" s="17">
        <v>-34737.210000000079</v>
      </c>
    </row>
    <row r="1847" spans="2:6" x14ac:dyDescent="0.25">
      <c r="B1847" s="14">
        <v>1802</v>
      </c>
      <c r="C1847" s="17">
        <v>42</v>
      </c>
      <c r="D1847" s="17">
        <v>102.8</v>
      </c>
      <c r="E1847" s="17">
        <v>10873</v>
      </c>
      <c r="F1847" s="17">
        <v>-260683.40000000002</v>
      </c>
    </row>
    <row r="1848" spans="2:6" x14ac:dyDescent="0.25">
      <c r="B1848" s="14">
        <v>1803</v>
      </c>
      <c r="C1848" s="17">
        <v>42</v>
      </c>
      <c r="D1848" s="17">
        <v>94.82</v>
      </c>
      <c r="E1848" s="17">
        <v>18507</v>
      </c>
      <c r="F1848" s="17">
        <v>300765.26000000024</v>
      </c>
    </row>
    <row r="1849" spans="2:6" x14ac:dyDescent="0.25">
      <c r="B1849" s="14">
        <v>1804</v>
      </c>
      <c r="C1849" s="17">
        <v>42</v>
      </c>
      <c r="D1849" s="17">
        <v>99.88</v>
      </c>
      <c r="E1849" s="17">
        <v>17042</v>
      </c>
      <c r="F1849" s="17">
        <v>123439.04000000004</v>
      </c>
    </row>
    <row r="1850" spans="2:6" x14ac:dyDescent="0.25">
      <c r="B1850" s="14">
        <v>1805</v>
      </c>
      <c r="C1850" s="17">
        <v>41</v>
      </c>
      <c r="D1850" s="17">
        <v>86.35</v>
      </c>
      <c r="E1850" s="17">
        <v>15216</v>
      </c>
      <c r="F1850" s="17">
        <v>240226.40000000014</v>
      </c>
    </row>
    <row r="1851" spans="2:6" x14ac:dyDescent="0.25">
      <c r="B1851" s="14">
        <v>1806</v>
      </c>
      <c r="C1851" s="17">
        <v>41</v>
      </c>
      <c r="D1851" s="17">
        <v>89.55</v>
      </c>
      <c r="E1851" s="17">
        <v>17783</v>
      </c>
      <c r="F1851" s="17">
        <v>367246.35000000009</v>
      </c>
    </row>
    <row r="1852" spans="2:6" x14ac:dyDescent="0.25">
      <c r="B1852" s="14">
        <v>1807</v>
      </c>
      <c r="C1852" s="17">
        <v>40</v>
      </c>
      <c r="D1852" s="17">
        <v>90.2</v>
      </c>
      <c r="E1852" s="17">
        <v>15763</v>
      </c>
      <c r="F1852" s="17">
        <v>234494.39999999991</v>
      </c>
    </row>
    <row r="1853" spans="2:6" x14ac:dyDescent="0.25">
      <c r="B1853" s="14">
        <v>1808</v>
      </c>
      <c r="C1853" s="17">
        <v>42</v>
      </c>
      <c r="D1853" s="17">
        <v>87.52</v>
      </c>
      <c r="E1853" s="17">
        <v>23792</v>
      </c>
      <c r="F1853" s="17">
        <v>803068.16000000015</v>
      </c>
    </row>
    <row r="1854" spans="2:6" x14ac:dyDescent="0.25">
      <c r="B1854" s="14">
        <v>1809</v>
      </c>
      <c r="C1854" s="17">
        <v>42</v>
      </c>
      <c r="D1854" s="17">
        <v>78.77</v>
      </c>
      <c r="E1854" s="17">
        <v>16316</v>
      </c>
      <c r="F1854" s="17">
        <v>426400.68000000017</v>
      </c>
    </row>
    <row r="1855" spans="2:6" x14ac:dyDescent="0.25">
      <c r="B1855" s="14">
        <v>1810</v>
      </c>
      <c r="C1855" s="17">
        <v>41</v>
      </c>
      <c r="D1855" s="17">
        <v>96.14</v>
      </c>
      <c r="E1855" s="17">
        <v>12479</v>
      </c>
      <c r="F1855" s="17">
        <v>-78049.060000000056</v>
      </c>
    </row>
    <row r="1856" spans="2:6" x14ac:dyDescent="0.25">
      <c r="B1856" s="14">
        <v>1811</v>
      </c>
      <c r="C1856" s="17">
        <v>44</v>
      </c>
      <c r="D1856" s="17">
        <v>76.34</v>
      </c>
      <c r="E1856" s="17">
        <v>10734</v>
      </c>
      <c r="F1856" s="17">
        <v>-5663.5600000000559</v>
      </c>
    </row>
    <row r="1857" spans="2:6" x14ac:dyDescent="0.25">
      <c r="B1857" s="14">
        <v>1812</v>
      </c>
      <c r="C1857" s="17">
        <v>41</v>
      </c>
      <c r="D1857" s="17">
        <v>75.989999999999995</v>
      </c>
      <c r="E1857" s="17">
        <v>19529</v>
      </c>
      <c r="F1857" s="17">
        <v>751573.29</v>
      </c>
    </row>
    <row r="1858" spans="2:6" x14ac:dyDescent="0.25">
      <c r="B1858" s="14">
        <v>1813</v>
      </c>
      <c r="C1858" s="17">
        <v>45</v>
      </c>
      <c r="D1858" s="17">
        <v>98.04</v>
      </c>
      <c r="E1858" s="17">
        <v>13521</v>
      </c>
      <c r="F1858" s="17">
        <v>-93364.840000000084</v>
      </c>
    </row>
    <row r="1859" spans="2:6" x14ac:dyDescent="0.25">
      <c r="B1859" s="14">
        <v>1814</v>
      </c>
      <c r="C1859" s="17">
        <v>39</v>
      </c>
      <c r="D1859" s="17">
        <v>80.13</v>
      </c>
      <c r="E1859" s="17">
        <v>18993</v>
      </c>
      <c r="F1859" s="17">
        <v>666970.91000000015</v>
      </c>
    </row>
    <row r="1860" spans="2:6" x14ac:dyDescent="0.25">
      <c r="B1860" s="14">
        <v>1815</v>
      </c>
      <c r="C1860" s="17">
        <v>39</v>
      </c>
      <c r="D1860" s="17">
        <v>89.15</v>
      </c>
      <c r="E1860" s="17">
        <v>16123</v>
      </c>
      <c r="F1860" s="17">
        <v>292314.54999999981</v>
      </c>
    </row>
    <row r="1861" spans="2:6" x14ac:dyDescent="0.25">
      <c r="B1861" s="14">
        <v>1816</v>
      </c>
      <c r="C1861" s="17">
        <v>43</v>
      </c>
      <c r="D1861" s="17">
        <v>80.06</v>
      </c>
      <c r="E1861" s="17">
        <v>15183</v>
      </c>
      <c r="F1861" s="17">
        <v>302997.02</v>
      </c>
    </row>
    <row r="1862" spans="2:6" x14ac:dyDescent="0.25">
      <c r="B1862" s="14">
        <v>1817</v>
      </c>
      <c r="C1862" s="17">
        <v>43</v>
      </c>
      <c r="D1862" s="17">
        <v>89.65</v>
      </c>
      <c r="E1862" s="17">
        <v>11562</v>
      </c>
      <c r="F1862" s="17">
        <v>-82861.300000000047</v>
      </c>
    </row>
    <row r="1863" spans="2:6" x14ac:dyDescent="0.25">
      <c r="B1863" s="14">
        <v>1818</v>
      </c>
      <c r="C1863" s="17">
        <v>39</v>
      </c>
      <c r="D1863" s="17">
        <v>77.239999999999995</v>
      </c>
      <c r="E1863" s="17">
        <v>17760</v>
      </c>
      <c r="F1863" s="17">
        <v>619817.60000000009</v>
      </c>
    </row>
    <row r="1864" spans="2:6" x14ac:dyDescent="0.25">
      <c r="B1864" s="14">
        <v>1819</v>
      </c>
      <c r="C1864" s="17">
        <v>42</v>
      </c>
      <c r="D1864" s="17">
        <v>95.2</v>
      </c>
      <c r="E1864" s="17">
        <v>20544</v>
      </c>
      <c r="F1864" s="17">
        <v>419619.19999999995</v>
      </c>
    </row>
    <row r="1865" spans="2:6" x14ac:dyDescent="0.25">
      <c r="B1865" s="14">
        <v>1820</v>
      </c>
      <c r="C1865" s="17">
        <v>40</v>
      </c>
      <c r="D1865" s="17">
        <v>93.19</v>
      </c>
      <c r="E1865" s="17">
        <v>13282</v>
      </c>
      <c r="F1865" s="17">
        <v>24088.420000000042</v>
      </c>
    </row>
    <row r="1866" spans="2:6" x14ac:dyDescent="0.25">
      <c r="B1866" s="14">
        <v>1821</v>
      </c>
      <c r="C1866" s="17">
        <v>39</v>
      </c>
      <c r="D1866" s="17">
        <v>103.57</v>
      </c>
      <c r="E1866" s="17">
        <v>20458</v>
      </c>
      <c r="F1866" s="17">
        <v>304444.94000000018</v>
      </c>
    </row>
    <row r="1867" spans="2:6" x14ac:dyDescent="0.25">
      <c r="B1867" s="14">
        <v>1822</v>
      </c>
      <c r="C1867" s="17">
        <v>43</v>
      </c>
      <c r="D1867" s="17">
        <v>88.13</v>
      </c>
      <c r="E1867" s="17">
        <v>19920</v>
      </c>
      <c r="F1867" s="17">
        <v>501970.40000000014</v>
      </c>
    </row>
    <row r="1868" spans="2:6" x14ac:dyDescent="0.25">
      <c r="B1868" s="14">
        <v>1823</v>
      </c>
      <c r="C1868" s="17">
        <v>40</v>
      </c>
      <c r="D1868" s="17">
        <v>78.099999999999994</v>
      </c>
      <c r="E1868" s="17">
        <v>16965</v>
      </c>
      <c r="F1868" s="17">
        <v>522468.5</v>
      </c>
    </row>
    <row r="1869" spans="2:6" x14ac:dyDescent="0.25">
      <c r="B1869" s="14">
        <v>1824</v>
      </c>
      <c r="C1869" s="17">
        <v>43</v>
      </c>
      <c r="D1869" s="17">
        <v>101.11</v>
      </c>
      <c r="E1869" s="17">
        <v>14824</v>
      </c>
      <c r="F1869" s="17">
        <v>-36310.640000000014</v>
      </c>
    </row>
    <row r="1870" spans="2:6" x14ac:dyDescent="0.25">
      <c r="B1870" s="14">
        <v>1825</v>
      </c>
      <c r="C1870" s="17">
        <v>42</v>
      </c>
      <c r="D1870" s="17">
        <v>95.75</v>
      </c>
      <c r="E1870" s="17">
        <v>13430</v>
      </c>
      <c r="F1870" s="17">
        <v>-27412.5</v>
      </c>
    </row>
    <row r="1871" spans="2:6" x14ac:dyDescent="0.25">
      <c r="B1871" s="14">
        <v>1826</v>
      </c>
      <c r="C1871" s="17">
        <v>44</v>
      </c>
      <c r="D1871" s="17">
        <v>97.9</v>
      </c>
      <c r="E1871" s="17">
        <v>21438</v>
      </c>
      <c r="F1871" s="17">
        <v>374109.79999999981</v>
      </c>
    </row>
    <row r="1872" spans="2:6" x14ac:dyDescent="0.25">
      <c r="B1872" s="14">
        <v>1827</v>
      </c>
      <c r="C1872" s="17">
        <v>41</v>
      </c>
      <c r="D1872" s="17">
        <v>91.99</v>
      </c>
      <c r="E1872" s="17">
        <v>8556</v>
      </c>
      <c r="F1872" s="17">
        <v>-285218.43999999994</v>
      </c>
    </row>
    <row r="1873" spans="2:6" x14ac:dyDescent="0.25">
      <c r="B1873" s="14">
        <v>1828</v>
      </c>
      <c r="C1873" s="17">
        <v>44</v>
      </c>
      <c r="D1873" s="17">
        <v>101.39</v>
      </c>
      <c r="E1873" s="17">
        <v>26123</v>
      </c>
      <c r="F1873" s="17">
        <v>550454.03</v>
      </c>
    </row>
    <row r="1874" spans="2:6" x14ac:dyDescent="0.25">
      <c r="B1874" s="14">
        <v>1829</v>
      </c>
      <c r="C1874" s="17">
        <v>42</v>
      </c>
      <c r="D1874" s="17">
        <v>87.64</v>
      </c>
      <c r="E1874" s="17">
        <v>20415</v>
      </c>
      <c r="F1874" s="17">
        <v>565984.39999999991</v>
      </c>
    </row>
    <row r="1875" spans="2:6" x14ac:dyDescent="0.25">
      <c r="B1875" s="14">
        <v>1830</v>
      </c>
      <c r="C1875" s="17">
        <v>43</v>
      </c>
      <c r="D1875" s="17">
        <v>90.1</v>
      </c>
      <c r="E1875" s="17">
        <v>9704</v>
      </c>
      <c r="F1875" s="17">
        <v>-210506.39999999991</v>
      </c>
    </row>
    <row r="1876" spans="2:6" x14ac:dyDescent="0.25">
      <c r="B1876" s="14">
        <v>1831</v>
      </c>
      <c r="C1876" s="17">
        <v>39</v>
      </c>
      <c r="D1876" s="17">
        <v>75.23</v>
      </c>
      <c r="E1876" s="17">
        <v>25870</v>
      </c>
      <c r="F1876" s="17">
        <v>1342999.9</v>
      </c>
    </row>
    <row r="1877" spans="2:6" x14ac:dyDescent="0.25">
      <c r="B1877" s="14">
        <v>1832</v>
      </c>
      <c r="C1877" s="17">
        <v>39</v>
      </c>
      <c r="D1877" s="17">
        <v>102.79</v>
      </c>
      <c r="E1877" s="17">
        <v>19889</v>
      </c>
      <c r="F1877" s="17">
        <v>287849.68999999994</v>
      </c>
    </row>
    <row r="1878" spans="2:6" x14ac:dyDescent="0.25">
      <c r="B1878" s="14">
        <v>1833</v>
      </c>
      <c r="C1878" s="17">
        <v>43</v>
      </c>
      <c r="D1878" s="17">
        <v>104.21</v>
      </c>
      <c r="E1878" s="17">
        <v>22922</v>
      </c>
      <c r="F1878" s="17">
        <v>337130.38000000012</v>
      </c>
    </row>
    <row r="1879" spans="2:6" x14ac:dyDescent="0.25">
      <c r="B1879" s="14">
        <v>1834</v>
      </c>
      <c r="C1879" s="17">
        <v>43</v>
      </c>
      <c r="D1879" s="17">
        <v>81.55</v>
      </c>
      <c r="E1879" s="17">
        <v>21381</v>
      </c>
      <c r="F1879" s="17">
        <v>741815.45</v>
      </c>
    </row>
    <row r="1880" spans="2:6" x14ac:dyDescent="0.25">
      <c r="B1880" s="14">
        <v>1835</v>
      </c>
      <c r="C1880" s="17">
        <v>42</v>
      </c>
      <c r="D1880" s="17">
        <v>87.71</v>
      </c>
      <c r="E1880" s="17">
        <v>13400</v>
      </c>
      <c r="F1880" s="17">
        <v>78486.000000000116</v>
      </c>
    </row>
    <row r="1881" spans="2:6" x14ac:dyDescent="0.25">
      <c r="B1881" s="14">
        <v>1836</v>
      </c>
      <c r="C1881" s="17">
        <v>40</v>
      </c>
      <c r="D1881" s="17">
        <v>90.04</v>
      </c>
      <c r="E1881" s="17">
        <v>11505</v>
      </c>
      <c r="F1881" s="17">
        <v>-56615.20000000007</v>
      </c>
    </row>
    <row r="1882" spans="2:6" x14ac:dyDescent="0.25">
      <c r="B1882" s="14">
        <v>1837</v>
      </c>
      <c r="C1882" s="17">
        <v>42</v>
      </c>
      <c r="D1882" s="17">
        <v>85.86</v>
      </c>
      <c r="E1882" s="17">
        <v>17430</v>
      </c>
      <c r="F1882" s="17">
        <v>389970.19999999995</v>
      </c>
    </row>
    <row r="1883" spans="2:6" x14ac:dyDescent="0.25">
      <c r="B1883" s="14">
        <v>1838</v>
      </c>
      <c r="C1883" s="17">
        <v>39</v>
      </c>
      <c r="D1883" s="17">
        <v>104.71</v>
      </c>
      <c r="E1883" s="17">
        <v>14464</v>
      </c>
      <c r="F1883" s="17">
        <v>-50285.439999999944</v>
      </c>
    </row>
    <row r="1884" spans="2:6" x14ac:dyDescent="0.25">
      <c r="B1884" s="14">
        <v>1839</v>
      </c>
      <c r="C1884" s="17">
        <v>42</v>
      </c>
      <c r="D1884" s="17">
        <v>91.73</v>
      </c>
      <c r="E1884" s="17">
        <v>10732</v>
      </c>
      <c r="F1884" s="17">
        <v>-149522.35999999999</v>
      </c>
    </row>
    <row r="1885" spans="2:6" x14ac:dyDescent="0.25">
      <c r="B1885" s="14">
        <v>1840</v>
      </c>
      <c r="C1885" s="17">
        <v>45</v>
      </c>
      <c r="D1885" s="17">
        <v>86.9</v>
      </c>
      <c r="E1885" s="17">
        <v>13596</v>
      </c>
      <c r="F1885" s="17">
        <v>62291.599999999977</v>
      </c>
    </row>
    <row r="1886" spans="2:6" x14ac:dyDescent="0.25">
      <c r="B1886" s="14">
        <v>1841</v>
      </c>
      <c r="C1886" s="17">
        <v>41</v>
      </c>
      <c r="D1886" s="17">
        <v>100.05</v>
      </c>
      <c r="E1886" s="17">
        <v>19235</v>
      </c>
      <c r="F1886" s="17">
        <v>264668.25</v>
      </c>
    </row>
    <row r="1887" spans="2:6" x14ac:dyDescent="0.25">
      <c r="B1887" s="14">
        <v>1842</v>
      </c>
      <c r="C1887" s="17">
        <v>39</v>
      </c>
      <c r="D1887" s="17">
        <v>93.03</v>
      </c>
      <c r="E1887" s="17">
        <v>17664</v>
      </c>
      <c r="F1887" s="17">
        <v>332958.08000000007</v>
      </c>
    </row>
    <row r="1888" spans="2:6" x14ac:dyDescent="0.25">
      <c r="B1888" s="14">
        <v>1843</v>
      </c>
      <c r="C1888" s="17">
        <v>42</v>
      </c>
      <c r="D1888" s="17">
        <v>100.58</v>
      </c>
      <c r="E1888" s="17">
        <v>9658</v>
      </c>
      <c r="F1888" s="17">
        <v>-305095.64</v>
      </c>
    </row>
    <row r="1889" spans="2:6" x14ac:dyDescent="0.25">
      <c r="B1889" s="14">
        <v>1844</v>
      </c>
      <c r="C1889" s="17">
        <v>41</v>
      </c>
      <c r="D1889" s="17">
        <v>96.92</v>
      </c>
      <c r="E1889" s="17">
        <v>28038</v>
      </c>
      <c r="F1889" s="17">
        <v>862561.04</v>
      </c>
    </row>
    <row r="1890" spans="2:6" x14ac:dyDescent="0.25">
      <c r="B1890" s="14">
        <v>1845</v>
      </c>
      <c r="C1890" s="17">
        <v>40</v>
      </c>
      <c r="D1890" s="17">
        <v>99.79</v>
      </c>
      <c r="E1890" s="17">
        <v>8822</v>
      </c>
      <c r="F1890" s="17">
        <v>-327649.38000000006</v>
      </c>
    </row>
    <row r="1891" spans="2:6" x14ac:dyDescent="0.25">
      <c r="B1891" s="14">
        <v>1846</v>
      </c>
      <c r="C1891" s="17">
        <v>39</v>
      </c>
      <c r="D1891" s="17">
        <v>94.47</v>
      </c>
      <c r="E1891" s="17">
        <v>15370</v>
      </c>
      <c r="F1891" s="17">
        <v>157196.09999999998</v>
      </c>
    </row>
    <row r="1892" spans="2:6" x14ac:dyDescent="0.25">
      <c r="B1892" s="14">
        <v>1847</v>
      </c>
      <c r="C1892" s="17">
        <v>42</v>
      </c>
      <c r="D1892" s="17">
        <v>84.52</v>
      </c>
      <c r="E1892" s="17">
        <v>13075</v>
      </c>
      <c r="F1892" s="17">
        <v>97676</v>
      </c>
    </row>
    <row r="1893" spans="2:6" x14ac:dyDescent="0.25">
      <c r="B1893" s="14">
        <v>1848</v>
      </c>
      <c r="C1893" s="17">
        <v>42</v>
      </c>
      <c r="D1893" s="17">
        <v>98.88</v>
      </c>
      <c r="E1893" s="17">
        <v>12002</v>
      </c>
      <c r="F1893" s="17">
        <v>-152443.75999999989</v>
      </c>
    </row>
    <row r="1894" spans="2:6" x14ac:dyDescent="0.25">
      <c r="B1894" s="14">
        <v>1849</v>
      </c>
      <c r="C1894" s="17">
        <v>43</v>
      </c>
      <c r="D1894" s="17">
        <v>104.98</v>
      </c>
      <c r="E1894" s="17">
        <v>18121</v>
      </c>
      <c r="F1894" s="17">
        <v>74533.419999999925</v>
      </c>
    </row>
    <row r="1895" spans="2:6" x14ac:dyDescent="0.25">
      <c r="B1895" s="14">
        <v>1850</v>
      </c>
      <c r="C1895" s="17">
        <v>45</v>
      </c>
      <c r="D1895" s="17">
        <v>96.55</v>
      </c>
      <c r="E1895" s="17">
        <v>20893</v>
      </c>
      <c r="F1895" s="17">
        <v>350302.85000000009</v>
      </c>
    </row>
    <row r="1896" spans="2:6" x14ac:dyDescent="0.25">
      <c r="B1896" s="14">
        <v>1851</v>
      </c>
      <c r="C1896" s="17">
        <v>42</v>
      </c>
      <c r="D1896" s="17">
        <v>102.07</v>
      </c>
      <c r="E1896" s="17">
        <v>16176</v>
      </c>
      <c r="F1896" s="17">
        <v>38547.680000000168</v>
      </c>
    </row>
    <row r="1897" spans="2:6" x14ac:dyDescent="0.25">
      <c r="B1897" s="14">
        <v>1852</v>
      </c>
      <c r="C1897" s="17">
        <v>40</v>
      </c>
      <c r="D1897" s="17">
        <v>99.03</v>
      </c>
      <c r="E1897" s="17">
        <v>22667</v>
      </c>
      <c r="F1897" s="17">
        <v>509339.99</v>
      </c>
    </row>
    <row r="1898" spans="2:6" x14ac:dyDescent="0.25">
      <c r="B1898" s="14">
        <v>1853</v>
      </c>
      <c r="C1898" s="17">
        <v>42</v>
      </c>
      <c r="D1898" s="17">
        <v>85.29</v>
      </c>
      <c r="E1898" s="17">
        <v>25517</v>
      </c>
      <c r="F1898" s="17">
        <v>979824.06999999983</v>
      </c>
    </row>
    <row r="1899" spans="2:6" x14ac:dyDescent="0.25">
      <c r="B1899" s="14">
        <v>1854</v>
      </c>
      <c r="C1899" s="17">
        <v>44</v>
      </c>
      <c r="D1899" s="17">
        <v>77.2</v>
      </c>
      <c r="E1899" s="17">
        <v>22142</v>
      </c>
      <c r="F1899" s="17">
        <v>872647.59999999986</v>
      </c>
    </row>
    <row r="1900" spans="2:6" x14ac:dyDescent="0.25">
      <c r="B1900" s="14">
        <v>1855</v>
      </c>
      <c r="C1900" s="17">
        <v>40</v>
      </c>
      <c r="D1900" s="17">
        <v>98.79</v>
      </c>
      <c r="E1900" s="17">
        <v>16552</v>
      </c>
      <c r="F1900" s="17">
        <v>146595.91999999993</v>
      </c>
    </row>
    <row r="1901" spans="2:6" x14ac:dyDescent="0.25">
      <c r="B1901" s="14">
        <v>1856</v>
      </c>
      <c r="C1901" s="17">
        <v>42</v>
      </c>
      <c r="D1901" s="17">
        <v>96.4</v>
      </c>
      <c r="E1901" s="17">
        <v>13886</v>
      </c>
      <c r="F1901" s="17">
        <v>-8508.4000000000233</v>
      </c>
    </row>
    <row r="1902" spans="2:6" x14ac:dyDescent="0.25">
      <c r="B1902" s="14">
        <v>1857</v>
      </c>
      <c r="C1902" s="17">
        <v>43</v>
      </c>
      <c r="D1902" s="17">
        <v>104</v>
      </c>
      <c r="E1902" s="17">
        <v>15773</v>
      </c>
      <c r="F1902" s="17">
        <v>-29804</v>
      </c>
    </row>
    <row r="1903" spans="2:6" x14ac:dyDescent="0.25">
      <c r="B1903" s="14">
        <v>1858</v>
      </c>
      <c r="C1903" s="17">
        <v>43</v>
      </c>
      <c r="D1903" s="17">
        <v>94.9</v>
      </c>
      <c r="E1903" s="17">
        <v>17501</v>
      </c>
      <c r="F1903" s="17">
        <v>219311.09999999986</v>
      </c>
    </row>
    <row r="1904" spans="2:6" x14ac:dyDescent="0.25">
      <c r="B1904" s="14">
        <v>1859</v>
      </c>
      <c r="C1904" s="17">
        <v>43</v>
      </c>
      <c r="D1904" s="17">
        <v>83.49</v>
      </c>
      <c r="E1904" s="17">
        <v>26788</v>
      </c>
      <c r="F1904" s="17">
        <v>1092397.8800000001</v>
      </c>
    </row>
    <row r="1905" spans="2:6" x14ac:dyDescent="0.25">
      <c r="B1905" s="14">
        <v>1860</v>
      </c>
      <c r="C1905" s="17">
        <v>42</v>
      </c>
      <c r="D1905" s="17">
        <v>82.44</v>
      </c>
      <c r="E1905" s="17">
        <v>13794</v>
      </c>
      <c r="F1905" s="17">
        <v>178480.64000000001</v>
      </c>
    </row>
    <row r="1906" spans="2:6" x14ac:dyDescent="0.25">
      <c r="B1906" s="14">
        <v>1861</v>
      </c>
      <c r="C1906" s="17">
        <v>42</v>
      </c>
      <c r="D1906" s="17">
        <v>90.77</v>
      </c>
      <c r="E1906" s="17">
        <v>13065</v>
      </c>
      <c r="F1906" s="17">
        <v>15294.95000000007</v>
      </c>
    </row>
    <row r="1907" spans="2:6" x14ac:dyDescent="0.25">
      <c r="B1907" s="14">
        <v>1862</v>
      </c>
      <c r="C1907" s="17">
        <v>42</v>
      </c>
      <c r="D1907" s="17">
        <v>96.35</v>
      </c>
      <c r="E1907" s="17">
        <v>18559</v>
      </c>
      <c r="F1907" s="17">
        <v>275603.35000000009</v>
      </c>
    </row>
    <row r="1908" spans="2:6" x14ac:dyDescent="0.25">
      <c r="B1908" s="14">
        <v>1863</v>
      </c>
      <c r="C1908" s="17">
        <v>39</v>
      </c>
      <c r="D1908" s="17">
        <v>94.74</v>
      </c>
      <c r="E1908" s="17">
        <v>11693</v>
      </c>
      <c r="F1908" s="17">
        <v>-86914.819999999949</v>
      </c>
    </row>
    <row r="1909" spans="2:6" x14ac:dyDescent="0.25">
      <c r="B1909" s="14">
        <v>1864</v>
      </c>
      <c r="C1909" s="17">
        <v>41</v>
      </c>
      <c r="D1909" s="17">
        <v>98.85</v>
      </c>
      <c r="E1909" s="17">
        <v>19982</v>
      </c>
      <c r="F1909" s="17">
        <v>331935.30000000005</v>
      </c>
    </row>
    <row r="1910" spans="2:6" x14ac:dyDescent="0.25">
      <c r="B1910" s="14">
        <v>1865</v>
      </c>
      <c r="C1910" s="17">
        <v>44</v>
      </c>
      <c r="D1910" s="17">
        <v>90.71</v>
      </c>
      <c r="E1910" s="17">
        <v>15098</v>
      </c>
      <c r="F1910" s="17">
        <v>120650.42000000004</v>
      </c>
    </row>
    <row r="1911" spans="2:6" x14ac:dyDescent="0.25">
      <c r="B1911" s="14">
        <v>1866</v>
      </c>
      <c r="C1911" s="17">
        <v>41</v>
      </c>
      <c r="D1911" s="17">
        <v>76.12</v>
      </c>
      <c r="E1911" s="17">
        <v>10952</v>
      </c>
      <c r="F1911" s="17">
        <v>46749.759999999893</v>
      </c>
    </row>
    <row r="1912" spans="2:6" x14ac:dyDescent="0.25">
      <c r="B1912" s="14">
        <v>1867</v>
      </c>
      <c r="C1912" s="17">
        <v>42</v>
      </c>
      <c r="D1912" s="17">
        <v>80.92</v>
      </c>
      <c r="E1912" s="17">
        <v>20372</v>
      </c>
      <c r="F1912" s="17">
        <v>699901.76</v>
      </c>
    </row>
    <row r="1913" spans="2:6" x14ac:dyDescent="0.25">
      <c r="B1913" s="14">
        <v>1868</v>
      </c>
      <c r="C1913" s="17">
        <v>39</v>
      </c>
      <c r="D1913" s="17">
        <v>85.53</v>
      </c>
      <c r="E1913" s="17">
        <v>20456</v>
      </c>
      <c r="F1913" s="17">
        <v>673358.32000000007</v>
      </c>
    </row>
    <row r="1914" spans="2:6" x14ac:dyDescent="0.25">
      <c r="B1914" s="14">
        <v>1869</v>
      </c>
      <c r="C1914" s="17">
        <v>43</v>
      </c>
      <c r="D1914" s="17">
        <v>83.37</v>
      </c>
      <c r="E1914" s="17">
        <v>20553</v>
      </c>
      <c r="F1914" s="17">
        <v>642764.3899999999</v>
      </c>
    </row>
    <row r="1915" spans="2:6" x14ac:dyDescent="0.25">
      <c r="B1915" s="14">
        <v>1870</v>
      </c>
      <c r="C1915" s="17">
        <v>41</v>
      </c>
      <c r="D1915" s="17">
        <v>82.42</v>
      </c>
      <c r="E1915" s="17">
        <v>9525</v>
      </c>
      <c r="F1915" s="17">
        <v>-130100.5</v>
      </c>
    </row>
    <row r="1916" spans="2:6" x14ac:dyDescent="0.25">
      <c r="B1916" s="14">
        <v>1871</v>
      </c>
      <c r="C1916" s="17">
        <v>43</v>
      </c>
      <c r="D1916" s="17">
        <v>79.900000000000006</v>
      </c>
      <c r="E1916" s="17">
        <v>14612</v>
      </c>
      <c r="F1916" s="17">
        <v>261973.19999999995</v>
      </c>
    </row>
    <row r="1917" spans="2:6" x14ac:dyDescent="0.25">
      <c r="B1917" s="14">
        <v>1872</v>
      </c>
      <c r="C1917" s="17">
        <v>43</v>
      </c>
      <c r="D1917" s="17">
        <v>90.61</v>
      </c>
      <c r="E1917" s="17">
        <v>11040</v>
      </c>
      <c r="F1917" s="17">
        <v>-128094.40000000002</v>
      </c>
    </row>
    <row r="1918" spans="2:6" x14ac:dyDescent="0.25">
      <c r="B1918" s="14">
        <v>1873</v>
      </c>
      <c r="C1918" s="17">
        <v>43</v>
      </c>
      <c r="D1918" s="17">
        <v>103.03</v>
      </c>
      <c r="E1918" s="17">
        <v>14120</v>
      </c>
      <c r="F1918" s="17">
        <v>-102063.59999999998</v>
      </c>
    </row>
    <row r="1919" spans="2:6" x14ac:dyDescent="0.25">
      <c r="B1919" s="14">
        <v>1874</v>
      </c>
      <c r="C1919" s="17">
        <v>40</v>
      </c>
      <c r="D1919" s="17">
        <v>83.32</v>
      </c>
      <c r="E1919" s="17">
        <v>15145</v>
      </c>
      <c r="F1919" s="17">
        <v>296173.60000000009</v>
      </c>
    </row>
    <row r="1920" spans="2:6" x14ac:dyDescent="0.25">
      <c r="B1920" s="14">
        <v>1875</v>
      </c>
      <c r="C1920" s="17">
        <v>43</v>
      </c>
      <c r="D1920" s="17">
        <v>81.94</v>
      </c>
      <c r="E1920" s="17">
        <v>11777</v>
      </c>
      <c r="F1920" s="17">
        <v>22204.619999999995</v>
      </c>
    </row>
    <row r="1921" spans="2:6" x14ac:dyDescent="0.25">
      <c r="B1921" s="14">
        <v>1876</v>
      </c>
      <c r="C1921" s="17">
        <v>39</v>
      </c>
      <c r="D1921" s="17">
        <v>100.65</v>
      </c>
      <c r="E1921" s="17">
        <v>9717</v>
      </c>
      <c r="F1921" s="17">
        <v>-273296.05000000005</v>
      </c>
    </row>
    <row r="1922" spans="2:6" x14ac:dyDescent="0.25">
      <c r="B1922" s="14">
        <v>1877</v>
      </c>
      <c r="C1922" s="17">
        <v>40</v>
      </c>
      <c r="D1922" s="17">
        <v>101.52</v>
      </c>
      <c r="E1922" s="17">
        <v>13393</v>
      </c>
      <c r="F1922" s="17">
        <v>-80170.359999999986</v>
      </c>
    </row>
    <row r="1923" spans="2:6" x14ac:dyDescent="0.25">
      <c r="B1923" s="14">
        <v>1878</v>
      </c>
      <c r="C1923" s="17">
        <v>40</v>
      </c>
      <c r="D1923" s="17">
        <v>79.010000000000005</v>
      </c>
      <c r="E1923" s="17">
        <v>17988</v>
      </c>
      <c r="F1923" s="17">
        <v>588860.11999999988</v>
      </c>
    </row>
    <row r="1924" spans="2:6" x14ac:dyDescent="0.25">
      <c r="B1924" s="14">
        <v>1879</v>
      </c>
      <c r="C1924" s="17">
        <v>42</v>
      </c>
      <c r="D1924" s="17">
        <v>75.3</v>
      </c>
      <c r="E1924" s="17">
        <v>21347</v>
      </c>
      <c r="F1924" s="17">
        <v>894049.90000000014</v>
      </c>
    </row>
    <row r="1925" spans="2:6" x14ac:dyDescent="0.25">
      <c r="B1925" s="14">
        <v>1880</v>
      </c>
      <c r="C1925" s="17">
        <v>41</v>
      </c>
      <c r="D1925" s="17">
        <v>104.62</v>
      </c>
      <c r="E1925" s="17">
        <v>14125</v>
      </c>
      <c r="F1925" s="17">
        <v>-96007.500000000116</v>
      </c>
    </row>
    <row r="1926" spans="2:6" x14ac:dyDescent="0.25">
      <c r="B1926" s="14">
        <v>1881</v>
      </c>
      <c r="C1926" s="17">
        <v>43</v>
      </c>
      <c r="D1926" s="17">
        <v>90.86</v>
      </c>
      <c r="E1926" s="17">
        <v>17091</v>
      </c>
      <c r="F1926" s="17">
        <v>263307.74</v>
      </c>
    </row>
    <row r="1927" spans="2:6" x14ac:dyDescent="0.25">
      <c r="B1927" s="14">
        <v>1882</v>
      </c>
      <c r="C1927" s="17">
        <v>40</v>
      </c>
      <c r="D1927" s="17">
        <v>86.76</v>
      </c>
      <c r="E1927" s="17">
        <v>17091</v>
      </c>
      <c r="F1927" s="17">
        <v>384653.83999999985</v>
      </c>
    </row>
    <row r="1928" spans="2:6" x14ac:dyDescent="0.25">
      <c r="B1928" s="14">
        <v>1883</v>
      </c>
      <c r="C1928" s="17">
        <v>42</v>
      </c>
      <c r="D1928" s="17">
        <v>82.99</v>
      </c>
      <c r="E1928" s="17">
        <v>15381</v>
      </c>
      <c r="F1928" s="17">
        <v>288347.81000000006</v>
      </c>
    </row>
    <row r="1929" spans="2:6" x14ac:dyDescent="0.25">
      <c r="B1929" s="14">
        <v>1884</v>
      </c>
      <c r="C1929" s="17">
        <v>41</v>
      </c>
      <c r="D1929" s="17">
        <v>82.32</v>
      </c>
      <c r="E1929" s="17">
        <v>19303</v>
      </c>
      <c r="F1929" s="17">
        <v>610851.04</v>
      </c>
    </row>
    <row r="1930" spans="2:6" x14ac:dyDescent="0.25">
      <c r="B1930" s="14">
        <v>1885</v>
      </c>
      <c r="C1930" s="17">
        <v>43</v>
      </c>
      <c r="D1930" s="17">
        <v>104.42</v>
      </c>
      <c r="E1930" s="17">
        <v>15303</v>
      </c>
      <c r="F1930" s="17">
        <v>-60671.260000000009</v>
      </c>
    </row>
    <row r="1931" spans="2:6" x14ac:dyDescent="0.25">
      <c r="B1931" s="14">
        <v>1886</v>
      </c>
      <c r="C1931" s="17">
        <v>40</v>
      </c>
      <c r="D1931" s="17">
        <v>79.08</v>
      </c>
      <c r="E1931" s="17">
        <v>21358</v>
      </c>
      <c r="F1931" s="17">
        <v>856931.3600000001</v>
      </c>
    </row>
    <row r="1932" spans="2:6" x14ac:dyDescent="0.25">
      <c r="B1932" s="14">
        <v>1887</v>
      </c>
      <c r="C1932" s="17">
        <v>44</v>
      </c>
      <c r="D1932" s="17">
        <v>91.58</v>
      </c>
      <c r="E1932" s="17">
        <v>24858</v>
      </c>
      <c r="F1932" s="17">
        <v>726494.3600000001</v>
      </c>
    </row>
    <row r="1933" spans="2:6" x14ac:dyDescent="0.25">
      <c r="B1933" s="14">
        <v>1888</v>
      </c>
      <c r="C1933" s="17">
        <v>41</v>
      </c>
      <c r="D1933" s="17">
        <v>90.71</v>
      </c>
      <c r="E1933" s="17">
        <v>6044</v>
      </c>
      <c r="F1933" s="17">
        <v>-443299.24</v>
      </c>
    </row>
    <row r="1934" spans="2:6" x14ac:dyDescent="0.25">
      <c r="B1934" s="14">
        <v>1889</v>
      </c>
      <c r="C1934" s="17">
        <v>41</v>
      </c>
      <c r="D1934" s="17">
        <v>83.38</v>
      </c>
      <c r="E1934" s="17">
        <v>17976</v>
      </c>
      <c r="F1934" s="17">
        <v>491369.12000000011</v>
      </c>
    </row>
    <row r="1935" spans="2:6" x14ac:dyDescent="0.25">
      <c r="B1935" s="14">
        <v>1890</v>
      </c>
      <c r="C1935" s="17">
        <v>40</v>
      </c>
      <c r="D1935" s="17">
        <v>99.17</v>
      </c>
      <c r="E1935" s="17">
        <v>22290</v>
      </c>
      <c r="F1935" s="17">
        <v>483610.69999999995</v>
      </c>
    </row>
    <row r="1936" spans="2:6" x14ac:dyDescent="0.25">
      <c r="B1936" s="14">
        <v>1891</v>
      </c>
      <c r="C1936" s="17">
        <v>41</v>
      </c>
      <c r="D1936" s="17">
        <v>78.680000000000007</v>
      </c>
      <c r="E1936" s="17">
        <v>23081</v>
      </c>
      <c r="F1936" s="17">
        <v>980784.91999999993</v>
      </c>
    </row>
    <row r="1937" spans="2:6" x14ac:dyDescent="0.25">
      <c r="B1937" s="14">
        <v>1892</v>
      </c>
      <c r="C1937" s="17">
        <v>41</v>
      </c>
      <c r="D1937" s="17">
        <v>84.25</v>
      </c>
      <c r="E1937" s="17">
        <v>14972</v>
      </c>
      <c r="F1937" s="17">
        <v>254185</v>
      </c>
    </row>
    <row r="1938" spans="2:6" x14ac:dyDescent="0.25">
      <c r="B1938" s="14">
        <v>1893</v>
      </c>
      <c r="C1938" s="17">
        <v>42</v>
      </c>
      <c r="D1938" s="17">
        <v>95.42</v>
      </c>
      <c r="E1938" s="17">
        <v>9887</v>
      </c>
      <c r="F1938" s="17">
        <v>-241158.54000000004</v>
      </c>
    </row>
    <row r="1939" spans="2:6" x14ac:dyDescent="0.25">
      <c r="B1939" s="14">
        <v>1894</v>
      </c>
      <c r="C1939" s="17">
        <v>41</v>
      </c>
      <c r="D1939" s="17">
        <v>81.87</v>
      </c>
      <c r="E1939" s="17">
        <v>17811</v>
      </c>
      <c r="F1939" s="17">
        <v>505951.42999999993</v>
      </c>
    </row>
    <row r="1940" spans="2:6" x14ac:dyDescent="0.25">
      <c r="B1940" s="14">
        <v>1895</v>
      </c>
      <c r="C1940" s="17">
        <v>43</v>
      </c>
      <c r="D1940" s="17">
        <v>76.84</v>
      </c>
      <c r="E1940" s="17">
        <v>13445</v>
      </c>
      <c r="F1940" s="17">
        <v>214306.19999999995</v>
      </c>
    </row>
    <row r="1941" spans="2:6" x14ac:dyDescent="0.25">
      <c r="B1941" s="14">
        <v>1896</v>
      </c>
      <c r="C1941" s="17">
        <v>44</v>
      </c>
      <c r="D1941" s="17">
        <v>88.17</v>
      </c>
      <c r="E1941" s="17">
        <v>11905</v>
      </c>
      <c r="F1941" s="17">
        <v>-54388.849999999977</v>
      </c>
    </row>
    <row r="1942" spans="2:6" x14ac:dyDescent="0.25">
      <c r="B1942" s="14">
        <v>1897</v>
      </c>
      <c r="C1942" s="17">
        <v>40</v>
      </c>
      <c r="D1942" s="17">
        <v>99.68</v>
      </c>
      <c r="E1942" s="17">
        <v>12519</v>
      </c>
      <c r="F1942" s="17">
        <v>-107372.92000000004</v>
      </c>
    </row>
    <row r="1943" spans="2:6" x14ac:dyDescent="0.25">
      <c r="B1943" s="14">
        <v>1898</v>
      </c>
      <c r="C1943" s="17">
        <v>42</v>
      </c>
      <c r="D1943" s="17">
        <v>89.9</v>
      </c>
      <c r="E1943" s="17">
        <v>17174</v>
      </c>
      <c r="F1943" s="17">
        <v>302375.39999999991</v>
      </c>
    </row>
    <row r="1944" spans="2:6" x14ac:dyDescent="0.25">
      <c r="B1944" s="14">
        <v>1899</v>
      </c>
      <c r="C1944" s="17">
        <v>42</v>
      </c>
      <c r="D1944" s="17">
        <v>99.17</v>
      </c>
      <c r="E1944" s="17">
        <v>22340</v>
      </c>
      <c r="F1944" s="17">
        <v>441922.19999999995</v>
      </c>
    </row>
    <row r="1945" spans="2:6" x14ac:dyDescent="0.25">
      <c r="B1945" s="14">
        <v>1900</v>
      </c>
      <c r="C1945" s="17">
        <v>44</v>
      </c>
      <c r="D1945" s="17">
        <v>96.91</v>
      </c>
      <c r="E1945" s="17">
        <v>8340</v>
      </c>
      <c r="F1945" s="17">
        <v>-365529.39999999997</v>
      </c>
    </row>
    <row r="1946" spans="2:6" x14ac:dyDescent="0.25">
      <c r="B1946" s="14">
        <v>1901</v>
      </c>
      <c r="C1946" s="17">
        <v>39</v>
      </c>
      <c r="D1946" s="17">
        <v>99.08</v>
      </c>
      <c r="E1946" s="17">
        <v>18337</v>
      </c>
      <c r="F1946" s="17">
        <v>267090.04000000004</v>
      </c>
    </row>
    <row r="1947" spans="2:6" x14ac:dyDescent="0.25">
      <c r="B1947" s="14">
        <v>1902</v>
      </c>
      <c r="C1947" s="17">
        <v>41</v>
      </c>
      <c r="D1947" s="17">
        <v>80.14</v>
      </c>
      <c r="E1947" s="17">
        <v>25046</v>
      </c>
      <c r="F1947" s="17">
        <v>1100081.56</v>
      </c>
    </row>
    <row r="1948" spans="2:6" x14ac:dyDescent="0.25">
      <c r="B1948" s="14">
        <v>1903</v>
      </c>
      <c r="C1948" s="17">
        <v>39</v>
      </c>
      <c r="D1948" s="17">
        <v>96.34</v>
      </c>
      <c r="E1948" s="17">
        <v>18238</v>
      </c>
      <c r="F1948" s="17">
        <v>311031.07999999984</v>
      </c>
    </row>
    <row r="1949" spans="2:6" x14ac:dyDescent="0.25">
      <c r="B1949" s="14">
        <v>1904</v>
      </c>
      <c r="C1949" s="17">
        <v>41</v>
      </c>
      <c r="D1949" s="17">
        <v>94.68</v>
      </c>
      <c r="E1949" s="17">
        <v>18450</v>
      </c>
      <c r="F1949" s="17">
        <v>318253.99999999977</v>
      </c>
    </row>
    <row r="1950" spans="2:6" x14ac:dyDescent="0.25">
      <c r="B1950" s="14">
        <v>1905</v>
      </c>
      <c r="C1950" s="17">
        <v>41</v>
      </c>
      <c r="D1950" s="17">
        <v>75.400000000000006</v>
      </c>
      <c r="E1950" s="17">
        <v>18527</v>
      </c>
      <c r="F1950" s="17">
        <v>680330.2</v>
      </c>
    </row>
    <row r="1951" spans="2:6" x14ac:dyDescent="0.25">
      <c r="B1951" s="14">
        <v>1906</v>
      </c>
      <c r="C1951" s="17">
        <v>40</v>
      </c>
      <c r="D1951" s="17">
        <v>76.14</v>
      </c>
      <c r="E1951" s="17">
        <v>13981</v>
      </c>
      <c r="F1951" s="17">
        <v>308465.65999999992</v>
      </c>
    </row>
    <row r="1952" spans="2:6" x14ac:dyDescent="0.25">
      <c r="B1952" s="14">
        <v>1907</v>
      </c>
      <c r="C1952" s="17">
        <v>40</v>
      </c>
      <c r="D1952" s="17">
        <v>92.97</v>
      </c>
      <c r="E1952" s="17">
        <v>19540</v>
      </c>
      <c r="F1952" s="17">
        <v>440226.19999999995</v>
      </c>
    </row>
    <row r="1953" spans="2:6" x14ac:dyDescent="0.25">
      <c r="B1953" s="14">
        <v>1908</v>
      </c>
      <c r="C1953" s="17">
        <v>40</v>
      </c>
      <c r="D1953" s="17">
        <v>97.88</v>
      </c>
      <c r="E1953" s="17">
        <v>18952</v>
      </c>
      <c r="F1953" s="17">
        <v>308346.23999999999</v>
      </c>
    </row>
    <row r="1954" spans="2:6" x14ac:dyDescent="0.25">
      <c r="B1954" s="14">
        <v>1909</v>
      </c>
      <c r="C1954" s="17">
        <v>40</v>
      </c>
      <c r="D1954" s="17">
        <v>103.7</v>
      </c>
      <c r="E1954" s="17">
        <v>15092</v>
      </c>
      <c r="F1954" s="17">
        <v>-15412.400000000023</v>
      </c>
    </row>
    <row r="1955" spans="2:6" x14ac:dyDescent="0.25">
      <c r="B1955" s="14">
        <v>1910</v>
      </c>
      <c r="C1955" s="17">
        <v>40</v>
      </c>
      <c r="D1955" s="17">
        <v>101.62</v>
      </c>
      <c r="E1955" s="17">
        <v>18017</v>
      </c>
      <c r="F1955" s="17">
        <v>183815.45999999996</v>
      </c>
    </row>
    <row r="1956" spans="2:6" x14ac:dyDescent="0.25">
      <c r="B1956" s="14">
        <v>1911</v>
      </c>
      <c r="C1956" s="17">
        <v>40</v>
      </c>
      <c r="D1956" s="17">
        <v>94.66</v>
      </c>
      <c r="E1956" s="17">
        <v>21429</v>
      </c>
      <c r="F1956" s="17">
        <v>528741.8600000001</v>
      </c>
    </row>
    <row r="1957" spans="2:6" x14ac:dyDescent="0.25">
      <c r="B1957" s="14">
        <v>1912</v>
      </c>
      <c r="C1957" s="17">
        <v>39</v>
      </c>
      <c r="D1957" s="17">
        <v>103.84</v>
      </c>
      <c r="E1957" s="17">
        <v>17953</v>
      </c>
      <c r="F1957" s="17">
        <v>158240.47999999998</v>
      </c>
    </row>
    <row r="1958" spans="2:6" x14ac:dyDescent="0.25">
      <c r="B1958" s="14">
        <v>1913</v>
      </c>
      <c r="C1958" s="17">
        <v>41</v>
      </c>
      <c r="D1958" s="17">
        <v>87.02</v>
      </c>
      <c r="E1958" s="17">
        <v>18521</v>
      </c>
      <c r="F1958" s="17">
        <v>464620.58000000007</v>
      </c>
    </row>
    <row r="1959" spans="2:6" x14ac:dyDescent="0.25">
      <c r="B1959" s="14">
        <v>1914</v>
      </c>
      <c r="C1959" s="17">
        <v>43</v>
      </c>
      <c r="D1959" s="17">
        <v>83.61</v>
      </c>
      <c r="E1959" s="17">
        <v>26060</v>
      </c>
      <c r="F1959" s="17">
        <v>1036483.3999999999</v>
      </c>
    </row>
    <row r="1960" spans="2:6" x14ac:dyDescent="0.25">
      <c r="B1960" s="14">
        <v>1915</v>
      </c>
      <c r="C1960" s="17">
        <v>40</v>
      </c>
      <c r="D1960" s="17">
        <v>75.97</v>
      </c>
      <c r="E1960" s="17">
        <v>13266</v>
      </c>
      <c r="F1960" s="17">
        <v>251475.97999999998</v>
      </c>
    </row>
    <row r="1961" spans="2:6" x14ac:dyDescent="0.25">
      <c r="B1961" s="14">
        <v>1916</v>
      </c>
      <c r="C1961" s="17">
        <v>44</v>
      </c>
      <c r="D1961" s="17">
        <v>94.17</v>
      </c>
      <c r="E1961" s="17">
        <v>14567</v>
      </c>
      <c r="F1961" s="17">
        <v>36110.609999999986</v>
      </c>
    </row>
    <row r="1962" spans="2:6" x14ac:dyDescent="0.25">
      <c r="B1962" s="14">
        <v>1917</v>
      </c>
      <c r="C1962" s="17">
        <v>40</v>
      </c>
      <c r="D1962" s="17">
        <v>95.13</v>
      </c>
      <c r="E1962" s="17">
        <v>26569</v>
      </c>
      <c r="F1962" s="17">
        <v>846962.03</v>
      </c>
    </row>
    <row r="1963" spans="2:6" x14ac:dyDescent="0.25">
      <c r="B1963" s="14">
        <v>1918</v>
      </c>
      <c r="C1963" s="17">
        <v>45</v>
      </c>
      <c r="D1963" s="17">
        <v>97.24</v>
      </c>
      <c r="E1963" s="17">
        <v>22516</v>
      </c>
      <c r="F1963" s="17">
        <v>428008.16000000015</v>
      </c>
    </row>
    <row r="1964" spans="2:6" x14ac:dyDescent="0.25">
      <c r="B1964" s="14">
        <v>1919</v>
      </c>
      <c r="C1964" s="17">
        <v>42</v>
      </c>
      <c r="D1964" s="17">
        <v>99.75</v>
      </c>
      <c r="E1964" s="17">
        <v>9813</v>
      </c>
      <c r="F1964" s="17">
        <v>-288205.75</v>
      </c>
    </row>
    <row r="1965" spans="2:6" x14ac:dyDescent="0.25">
      <c r="B1965" s="14">
        <v>1920</v>
      </c>
      <c r="C1965" s="17">
        <v>40</v>
      </c>
      <c r="D1965" s="17">
        <v>95.68</v>
      </c>
      <c r="E1965" s="17">
        <v>28230</v>
      </c>
      <c r="F1965" s="17">
        <v>937523.59999999986</v>
      </c>
    </row>
    <row r="1966" spans="2:6" x14ac:dyDescent="0.25">
      <c r="B1966" s="14">
        <v>1921</v>
      </c>
      <c r="C1966" s="17">
        <v>41</v>
      </c>
      <c r="D1966" s="17">
        <v>93.01</v>
      </c>
      <c r="E1966" s="17">
        <v>14966</v>
      </c>
      <c r="F1966" s="17">
        <v>122640.33999999997</v>
      </c>
    </row>
    <row r="1967" spans="2:6" x14ac:dyDescent="0.25">
      <c r="B1967" s="14">
        <v>1922</v>
      </c>
      <c r="C1967" s="17">
        <v>44</v>
      </c>
      <c r="D1967" s="17">
        <v>102.36</v>
      </c>
      <c r="E1967" s="17">
        <v>26619</v>
      </c>
      <c r="F1967" s="17">
        <v>551224.15999999992</v>
      </c>
    </row>
    <row r="1968" spans="2:6" x14ac:dyDescent="0.25">
      <c r="B1968" s="14">
        <v>1923</v>
      </c>
      <c r="C1968" s="17">
        <v>40</v>
      </c>
      <c r="D1968" s="17">
        <v>95.41</v>
      </c>
      <c r="E1968" s="17">
        <v>20478</v>
      </c>
      <c r="F1968" s="17">
        <v>452196.02</v>
      </c>
    </row>
    <row r="1969" spans="2:6" x14ac:dyDescent="0.25">
      <c r="B1969" s="14">
        <v>1924</v>
      </c>
      <c r="C1969" s="17">
        <v>41</v>
      </c>
      <c r="D1969" s="17">
        <v>82.33</v>
      </c>
      <c r="E1969" s="17">
        <v>15072</v>
      </c>
      <c r="F1969" s="17">
        <v>290498.24</v>
      </c>
    </row>
    <row r="1970" spans="2:6" x14ac:dyDescent="0.25">
      <c r="B1970" s="14">
        <v>1925</v>
      </c>
      <c r="C1970" s="17">
        <v>39</v>
      </c>
      <c r="D1970" s="17">
        <v>95.4</v>
      </c>
      <c r="E1970" s="17">
        <v>20841</v>
      </c>
      <c r="F1970" s="17">
        <v>496328.59999999986</v>
      </c>
    </row>
    <row r="1971" spans="2:6" x14ac:dyDescent="0.25">
      <c r="B1971" s="14">
        <v>1926</v>
      </c>
      <c r="C1971" s="17">
        <v>42</v>
      </c>
      <c r="D1971" s="17">
        <v>103.15</v>
      </c>
      <c r="E1971" s="17">
        <v>19646</v>
      </c>
      <c r="F1971" s="17">
        <v>207937.09999999986</v>
      </c>
    </row>
    <row r="1972" spans="2:6" x14ac:dyDescent="0.25">
      <c r="B1972" s="14">
        <v>1927</v>
      </c>
      <c r="C1972" s="17">
        <v>44</v>
      </c>
      <c r="D1972" s="17">
        <v>86.84</v>
      </c>
      <c r="E1972" s="17">
        <v>18483</v>
      </c>
      <c r="F1972" s="17">
        <v>409801.28</v>
      </c>
    </row>
    <row r="1973" spans="2:6" x14ac:dyDescent="0.25">
      <c r="B1973" s="14">
        <v>1928</v>
      </c>
      <c r="C1973" s="17">
        <v>40</v>
      </c>
      <c r="D1973" s="17">
        <v>104.13</v>
      </c>
      <c r="E1973" s="17">
        <v>20934</v>
      </c>
      <c r="F1973" s="17">
        <v>298648.58000000007</v>
      </c>
    </row>
    <row r="1974" spans="2:6" x14ac:dyDescent="0.25">
      <c r="B1974" s="14">
        <v>1929</v>
      </c>
      <c r="C1974" s="17">
        <v>41</v>
      </c>
      <c r="D1974" s="17">
        <v>89.13</v>
      </c>
      <c r="E1974" s="17">
        <v>25202</v>
      </c>
      <c r="F1974" s="17">
        <v>885661.74000000022</v>
      </c>
    </row>
    <row r="1975" spans="2:6" x14ac:dyDescent="0.25">
      <c r="B1975" s="14">
        <v>1930</v>
      </c>
      <c r="C1975" s="17">
        <v>44</v>
      </c>
      <c r="D1975" s="17">
        <v>90.21</v>
      </c>
      <c r="E1975" s="17">
        <v>18537</v>
      </c>
      <c r="F1975" s="17">
        <v>351012.23000000021</v>
      </c>
    </row>
    <row r="1976" spans="2:6" x14ac:dyDescent="0.25">
      <c r="B1976" s="14">
        <v>1931</v>
      </c>
      <c r="C1976" s="17">
        <v>41</v>
      </c>
      <c r="D1976" s="17">
        <v>82.71</v>
      </c>
      <c r="E1976" s="17">
        <v>20235</v>
      </c>
      <c r="F1976" s="17">
        <v>673493.15000000014</v>
      </c>
    </row>
    <row r="1977" spans="2:6" x14ac:dyDescent="0.25">
      <c r="B1977" s="14">
        <v>1932</v>
      </c>
      <c r="C1977" s="17">
        <v>45</v>
      </c>
      <c r="D1977" s="17">
        <v>97.75</v>
      </c>
      <c r="E1977" s="17">
        <v>8445</v>
      </c>
      <c r="F1977" s="17">
        <v>-374968.75</v>
      </c>
    </row>
    <row r="1978" spans="2:6" x14ac:dyDescent="0.25">
      <c r="B1978" s="14">
        <v>1933</v>
      </c>
      <c r="C1978" s="17">
        <v>43</v>
      </c>
      <c r="D1978" s="17">
        <v>91.89</v>
      </c>
      <c r="E1978" s="17">
        <v>14715</v>
      </c>
      <c r="F1978" s="17">
        <v>93378.650000000023</v>
      </c>
    </row>
    <row r="1979" spans="2:6" x14ac:dyDescent="0.25">
      <c r="B1979" s="14">
        <v>1934</v>
      </c>
      <c r="C1979" s="17">
        <v>42</v>
      </c>
      <c r="D1979" s="17">
        <v>102.42</v>
      </c>
      <c r="E1979" s="17">
        <v>20246</v>
      </c>
      <c r="F1979" s="17">
        <v>255026.67999999993</v>
      </c>
    </row>
    <row r="1980" spans="2:6" x14ac:dyDescent="0.25">
      <c r="B1980" s="14">
        <v>1935</v>
      </c>
      <c r="C1980" s="17">
        <v>41</v>
      </c>
      <c r="D1980" s="17">
        <v>76.430000000000007</v>
      </c>
      <c r="E1980" s="17">
        <v>23176</v>
      </c>
      <c r="F1980" s="17">
        <v>1040466.3199999998</v>
      </c>
    </row>
    <row r="1981" spans="2:6" x14ac:dyDescent="0.25">
      <c r="B1981" s="14">
        <v>1936</v>
      </c>
      <c r="C1981" s="17">
        <v>44</v>
      </c>
      <c r="D1981" s="17">
        <v>79.45</v>
      </c>
      <c r="E1981" s="17">
        <v>12595</v>
      </c>
      <c r="F1981" s="17">
        <v>101552.25</v>
      </c>
    </row>
    <row r="1982" spans="2:6" x14ac:dyDescent="0.25">
      <c r="B1982" s="14">
        <v>1937</v>
      </c>
      <c r="C1982" s="17">
        <v>42</v>
      </c>
      <c r="D1982" s="17">
        <v>78.8</v>
      </c>
      <c r="E1982" s="17">
        <v>18589</v>
      </c>
      <c r="F1982" s="17">
        <v>603659.80000000005</v>
      </c>
    </row>
    <row r="1983" spans="2:6" x14ac:dyDescent="0.25">
      <c r="B1983" s="14">
        <v>1938</v>
      </c>
      <c r="C1983" s="17">
        <v>41</v>
      </c>
      <c r="D1983" s="17">
        <v>81.77</v>
      </c>
      <c r="E1983" s="17">
        <v>17035</v>
      </c>
      <c r="F1983" s="17">
        <v>448578.05000000005</v>
      </c>
    </row>
    <row r="1984" spans="2:6" x14ac:dyDescent="0.25">
      <c r="B1984" s="14">
        <v>1939</v>
      </c>
      <c r="C1984" s="17">
        <v>45</v>
      </c>
      <c r="D1984" s="17">
        <v>90.34</v>
      </c>
      <c r="E1984" s="17">
        <v>13939</v>
      </c>
      <c r="F1984" s="17">
        <v>37356.739999999991</v>
      </c>
    </row>
    <row r="1985" spans="2:6" x14ac:dyDescent="0.25">
      <c r="B1985" s="14">
        <v>1940</v>
      </c>
      <c r="C1985" s="17">
        <v>40</v>
      </c>
      <c r="D1985" s="17">
        <v>79.05</v>
      </c>
      <c r="E1985" s="17">
        <v>15789</v>
      </c>
      <c r="F1985" s="17">
        <v>412330.55000000005</v>
      </c>
    </row>
    <row r="1986" spans="2:6" x14ac:dyDescent="0.25">
      <c r="B1986" s="14">
        <v>1941</v>
      </c>
      <c r="C1986" s="17">
        <v>43</v>
      </c>
      <c r="D1986" s="17">
        <v>90.95</v>
      </c>
      <c r="E1986" s="17">
        <v>17862</v>
      </c>
      <c r="F1986" s="17">
        <v>311923.09999999986</v>
      </c>
    </row>
    <row r="1987" spans="2:6" x14ac:dyDescent="0.25">
      <c r="B1987" s="14">
        <v>1942</v>
      </c>
      <c r="C1987" s="17">
        <v>40</v>
      </c>
      <c r="D1987" s="17">
        <v>87.82</v>
      </c>
      <c r="E1987" s="17">
        <v>22248</v>
      </c>
      <c r="F1987" s="17">
        <v>733612.64000000013</v>
      </c>
    </row>
    <row r="1988" spans="2:6" x14ac:dyDescent="0.25">
      <c r="B1988" s="14">
        <v>1943</v>
      </c>
      <c r="C1988" s="17">
        <v>42</v>
      </c>
      <c r="D1988" s="17">
        <v>98.91</v>
      </c>
      <c r="E1988" s="17">
        <v>12701</v>
      </c>
      <c r="F1988" s="17">
        <v>-112198.90999999992</v>
      </c>
    </row>
    <row r="1989" spans="2:6" x14ac:dyDescent="0.25">
      <c r="B1989" s="14">
        <v>1944</v>
      </c>
      <c r="C1989" s="17">
        <v>40</v>
      </c>
      <c r="D1989" s="17">
        <v>99.77</v>
      </c>
      <c r="E1989" s="17">
        <v>26322</v>
      </c>
      <c r="F1989" s="17">
        <v>709052.06</v>
      </c>
    </row>
    <row r="1990" spans="2:6" x14ac:dyDescent="0.25">
      <c r="B1990" s="14">
        <v>1945</v>
      </c>
      <c r="C1990" s="17">
        <v>41</v>
      </c>
      <c r="D1990" s="17">
        <v>79.27</v>
      </c>
      <c r="E1990" s="17">
        <v>22381</v>
      </c>
      <c r="F1990" s="17">
        <v>912056.13000000012</v>
      </c>
    </row>
    <row r="1991" spans="2:6" x14ac:dyDescent="0.25">
      <c r="B1991" s="14">
        <v>1946</v>
      </c>
      <c r="C1991" s="17">
        <v>40</v>
      </c>
      <c r="D1991" s="17">
        <v>104.81</v>
      </c>
      <c r="E1991" s="17">
        <v>10342</v>
      </c>
      <c r="F1991" s="17">
        <v>-289567.02</v>
      </c>
    </row>
    <row r="1992" spans="2:6" x14ac:dyDescent="0.25">
      <c r="B1992" s="14">
        <v>1947</v>
      </c>
      <c r="C1992" s="17">
        <v>42</v>
      </c>
      <c r="D1992" s="17">
        <v>99.37</v>
      </c>
      <c r="E1992" s="17">
        <v>18267</v>
      </c>
      <c r="F1992" s="17">
        <v>202727.20999999996</v>
      </c>
    </row>
    <row r="1993" spans="2:6" x14ac:dyDescent="0.25">
      <c r="B1993" s="14">
        <v>1948</v>
      </c>
      <c r="C1993" s="17">
        <v>40</v>
      </c>
      <c r="D1993" s="17">
        <v>93.53</v>
      </c>
      <c r="E1993" s="17">
        <v>11869</v>
      </c>
      <c r="F1993" s="17">
        <v>-72936.570000000065</v>
      </c>
    </row>
    <row r="1994" spans="2:6" x14ac:dyDescent="0.25">
      <c r="B1994" s="14">
        <v>1949</v>
      </c>
      <c r="C1994" s="17">
        <v>40</v>
      </c>
      <c r="D1994" s="17">
        <v>97.59</v>
      </c>
      <c r="E1994" s="17">
        <v>12587</v>
      </c>
      <c r="F1994" s="17">
        <v>-77032.330000000075</v>
      </c>
    </row>
    <row r="1995" spans="2:6" x14ac:dyDescent="0.25">
      <c r="B1995" s="14">
        <v>1950</v>
      </c>
      <c r="C1995" s="17">
        <v>41</v>
      </c>
      <c r="D1995" s="17">
        <v>88.83</v>
      </c>
      <c r="E1995" s="17">
        <v>23862</v>
      </c>
      <c r="F1995" s="17">
        <v>800534.54</v>
      </c>
    </row>
    <row r="1996" spans="2:6" x14ac:dyDescent="0.25">
      <c r="B1996" s="14">
        <v>1951</v>
      </c>
      <c r="C1996" s="17">
        <v>44</v>
      </c>
      <c r="D1996" s="17">
        <v>88.55</v>
      </c>
      <c r="E1996" s="17">
        <v>20720</v>
      </c>
      <c r="F1996" s="17">
        <v>526844</v>
      </c>
    </row>
    <row r="1997" spans="2:6" x14ac:dyDescent="0.25">
      <c r="B1997" s="14">
        <v>1952</v>
      </c>
      <c r="C1997" s="17">
        <v>41</v>
      </c>
      <c r="D1997" s="17">
        <v>96.81</v>
      </c>
      <c r="E1997" s="17">
        <v>12791</v>
      </c>
      <c r="F1997" s="17">
        <v>-67318.710000000079</v>
      </c>
    </row>
    <row r="1998" spans="2:6" x14ac:dyDescent="0.25">
      <c r="B1998" s="14">
        <v>1953</v>
      </c>
      <c r="C1998" s="17">
        <v>39</v>
      </c>
      <c r="D1998" s="17">
        <v>101.99</v>
      </c>
      <c r="E1998" s="17">
        <v>13608</v>
      </c>
      <c r="F1998" s="17">
        <v>-60599.919999999925</v>
      </c>
    </row>
    <row r="1999" spans="2:6" x14ac:dyDescent="0.25">
      <c r="B1999" s="14">
        <v>1954</v>
      </c>
      <c r="C1999" s="17">
        <v>42</v>
      </c>
      <c r="D1999" s="17">
        <v>102.28</v>
      </c>
      <c r="E1999" s="17">
        <v>15314</v>
      </c>
      <c r="F1999" s="17">
        <v>-12017.920000000042</v>
      </c>
    </row>
    <row r="2000" spans="2:6" x14ac:dyDescent="0.25">
      <c r="B2000" s="14">
        <v>1955</v>
      </c>
      <c r="C2000" s="17">
        <v>42</v>
      </c>
      <c r="D2000" s="17">
        <v>79.47</v>
      </c>
      <c r="E2000" s="17">
        <v>13520</v>
      </c>
      <c r="F2000" s="17">
        <v>198205.59999999998</v>
      </c>
    </row>
    <row r="2001" spans="2:6" x14ac:dyDescent="0.25">
      <c r="B2001" s="14">
        <v>1956</v>
      </c>
      <c r="C2001" s="17">
        <v>41</v>
      </c>
      <c r="D2001" s="17">
        <v>83.67</v>
      </c>
      <c r="E2001" s="17">
        <v>18030</v>
      </c>
      <c r="F2001" s="17">
        <v>490169.89999999991</v>
      </c>
    </row>
    <row r="2002" spans="2:6" x14ac:dyDescent="0.25">
      <c r="B2002" s="14">
        <v>1957</v>
      </c>
      <c r="C2002" s="17">
        <v>44</v>
      </c>
      <c r="D2002" s="17">
        <v>76.61</v>
      </c>
      <c r="E2002" s="17">
        <v>12382</v>
      </c>
      <c r="F2002" s="17">
        <v>120624.97999999998</v>
      </c>
    </row>
    <row r="2003" spans="2:6" x14ac:dyDescent="0.25">
      <c r="B2003" s="14">
        <v>1958</v>
      </c>
      <c r="C2003" s="17">
        <v>41</v>
      </c>
      <c r="D2003" s="17">
        <v>89.64</v>
      </c>
      <c r="E2003" s="17">
        <v>11256</v>
      </c>
      <c r="F2003" s="17">
        <v>-80539.839999999967</v>
      </c>
    </row>
    <row r="2004" spans="2:6" x14ac:dyDescent="0.25">
      <c r="B2004" s="14">
        <v>1959</v>
      </c>
      <c r="C2004" s="17">
        <v>42</v>
      </c>
      <c r="D2004" s="17">
        <v>90.31</v>
      </c>
      <c r="E2004" s="17">
        <v>12266</v>
      </c>
      <c r="F2004" s="17">
        <v>-31980.460000000079</v>
      </c>
    </row>
    <row r="2005" spans="2:6" x14ac:dyDescent="0.25">
      <c r="B2005" s="14">
        <v>1960</v>
      </c>
      <c r="C2005" s="17">
        <v>43</v>
      </c>
      <c r="D2005" s="17">
        <v>79.03</v>
      </c>
      <c r="E2005" s="17">
        <v>20958</v>
      </c>
      <c r="F2005" s="17">
        <v>763137.26</v>
      </c>
    </row>
    <row r="2006" spans="2:6" x14ac:dyDescent="0.25">
      <c r="B2006" s="14">
        <v>1961</v>
      </c>
      <c r="C2006" s="17">
        <v>42</v>
      </c>
      <c r="D2006" s="17">
        <v>84.36</v>
      </c>
      <c r="E2006" s="17">
        <v>17886</v>
      </c>
      <c r="F2006" s="17">
        <v>449239.04000000004</v>
      </c>
    </row>
    <row r="2007" spans="2:6" x14ac:dyDescent="0.25">
      <c r="B2007" s="14">
        <v>1962</v>
      </c>
      <c r="C2007" s="17">
        <v>42</v>
      </c>
      <c r="D2007" s="17">
        <v>81.459999999999994</v>
      </c>
      <c r="E2007" s="17">
        <v>19270</v>
      </c>
      <c r="F2007" s="17">
        <v>605655.80000000005</v>
      </c>
    </row>
    <row r="2008" spans="2:6" x14ac:dyDescent="0.25">
      <c r="B2008" s="14">
        <v>1963</v>
      </c>
      <c r="C2008" s="17">
        <v>44</v>
      </c>
      <c r="D2008" s="17">
        <v>87.6</v>
      </c>
      <c r="E2008" s="17">
        <v>16299</v>
      </c>
      <c r="F2008" s="17">
        <v>248552.60000000009</v>
      </c>
    </row>
    <row r="2009" spans="2:6" x14ac:dyDescent="0.25">
      <c r="B2009" s="14">
        <v>1964</v>
      </c>
      <c r="C2009" s="17">
        <v>42</v>
      </c>
      <c r="D2009" s="17">
        <v>101.51</v>
      </c>
      <c r="E2009" s="17">
        <v>15185</v>
      </c>
      <c r="F2009" s="17">
        <v>-7384.3500000000931</v>
      </c>
    </row>
    <row r="2010" spans="2:6" x14ac:dyDescent="0.25">
      <c r="B2010" s="14">
        <v>1965</v>
      </c>
      <c r="C2010" s="17">
        <v>41</v>
      </c>
      <c r="D2010" s="17">
        <v>98.51</v>
      </c>
      <c r="E2010" s="17">
        <v>26891</v>
      </c>
      <c r="F2010" s="17">
        <v>749745.58999999985</v>
      </c>
    </row>
    <row r="2011" spans="2:6" x14ac:dyDescent="0.25">
      <c r="B2011" s="14">
        <v>1966</v>
      </c>
      <c r="C2011" s="17">
        <v>39</v>
      </c>
      <c r="D2011" s="17">
        <v>89.24</v>
      </c>
      <c r="E2011" s="17">
        <v>20563</v>
      </c>
      <c r="F2011" s="17">
        <v>605037.88000000012</v>
      </c>
    </row>
    <row r="2012" spans="2:6" x14ac:dyDescent="0.25">
      <c r="B2012" s="14">
        <v>1967</v>
      </c>
      <c r="C2012" s="17">
        <v>43</v>
      </c>
      <c r="D2012" s="17">
        <v>83.84</v>
      </c>
      <c r="E2012" s="17">
        <v>8851</v>
      </c>
      <c r="F2012" s="17">
        <v>-211311.84000000008</v>
      </c>
    </row>
    <row r="2013" spans="2:6" x14ac:dyDescent="0.25">
      <c r="B2013" s="14">
        <v>1968</v>
      </c>
      <c r="C2013" s="17">
        <v>39</v>
      </c>
      <c r="D2013" s="17">
        <v>95.29</v>
      </c>
      <c r="E2013" s="17">
        <v>24532</v>
      </c>
      <c r="F2013" s="17">
        <v>737465.71999999974</v>
      </c>
    </row>
    <row r="2014" spans="2:6" x14ac:dyDescent="0.25">
      <c r="B2014" s="14">
        <v>1969</v>
      </c>
      <c r="C2014" s="17">
        <v>41</v>
      </c>
      <c r="D2014" s="17">
        <v>86.83</v>
      </c>
      <c r="E2014" s="17">
        <v>23399</v>
      </c>
      <c r="F2014" s="17">
        <v>815306.83000000007</v>
      </c>
    </row>
    <row r="2015" spans="2:6" x14ac:dyDescent="0.25">
      <c r="B2015" s="14">
        <v>1970</v>
      </c>
      <c r="C2015" s="17">
        <v>40</v>
      </c>
      <c r="D2015" s="17">
        <v>100.21</v>
      </c>
      <c r="E2015" s="17">
        <v>11365</v>
      </c>
      <c r="F2015" s="17">
        <v>-181851.64999999991</v>
      </c>
    </row>
    <row r="2016" spans="2:6" x14ac:dyDescent="0.25">
      <c r="B2016" s="14">
        <v>1971</v>
      </c>
      <c r="C2016" s="17">
        <v>39</v>
      </c>
      <c r="D2016" s="17">
        <v>103.38</v>
      </c>
      <c r="E2016" s="17">
        <v>15912</v>
      </c>
      <c r="F2016" s="17">
        <v>50937.440000000061</v>
      </c>
    </row>
    <row r="2017" spans="2:6" x14ac:dyDescent="0.25">
      <c r="B2017" s="14">
        <v>1972</v>
      </c>
      <c r="C2017" s="17">
        <v>42</v>
      </c>
      <c r="D2017" s="17">
        <v>81.34</v>
      </c>
      <c r="E2017" s="17">
        <v>19965</v>
      </c>
      <c r="F2017" s="17">
        <v>660551.89999999991</v>
      </c>
    </row>
    <row r="2018" spans="2:6" x14ac:dyDescent="0.25">
      <c r="B2018" s="14">
        <v>1973</v>
      </c>
      <c r="C2018" s="17">
        <v>40</v>
      </c>
      <c r="D2018" s="17">
        <v>104.9</v>
      </c>
      <c r="E2018" s="17">
        <v>15385</v>
      </c>
      <c r="F2018" s="17">
        <v>-17671.500000000116</v>
      </c>
    </row>
    <row r="2019" spans="2:6" x14ac:dyDescent="0.25">
      <c r="B2019" s="14">
        <v>1974</v>
      </c>
      <c r="C2019" s="17">
        <v>39</v>
      </c>
      <c r="D2019" s="17">
        <v>82.75</v>
      </c>
      <c r="E2019" s="17">
        <v>19501</v>
      </c>
      <c r="F2019" s="17">
        <v>656452.25</v>
      </c>
    </row>
    <row r="2020" spans="2:6" x14ac:dyDescent="0.25">
      <c r="B2020" s="14">
        <v>1975</v>
      </c>
      <c r="C2020" s="17">
        <v>43</v>
      </c>
      <c r="D2020" s="17">
        <v>87.64</v>
      </c>
      <c r="E2020" s="17">
        <v>17378</v>
      </c>
      <c r="F2020" s="17">
        <v>337960.08000000007</v>
      </c>
    </row>
    <row r="2021" spans="2:6" x14ac:dyDescent="0.25">
      <c r="B2021" s="14">
        <v>1976</v>
      </c>
      <c r="C2021" s="17">
        <v>40</v>
      </c>
      <c r="D2021" s="17">
        <v>83.91</v>
      </c>
      <c r="E2021" s="17">
        <v>14366</v>
      </c>
      <c r="F2021" s="17">
        <v>228742.93999999994</v>
      </c>
    </row>
    <row r="2022" spans="2:6" x14ac:dyDescent="0.25">
      <c r="B2022" s="14">
        <v>1977</v>
      </c>
      <c r="C2022" s="17">
        <v>43</v>
      </c>
      <c r="D2022" s="17">
        <v>81.64</v>
      </c>
      <c r="E2022" s="17">
        <v>19642</v>
      </c>
      <c r="F2022" s="17">
        <v>610579.11999999988</v>
      </c>
    </row>
    <row r="2023" spans="2:6" x14ac:dyDescent="0.25">
      <c r="B2023" s="14">
        <v>1978</v>
      </c>
      <c r="C2023" s="17">
        <v>42</v>
      </c>
      <c r="D2023" s="17">
        <v>97.8</v>
      </c>
      <c r="E2023" s="17">
        <v>14334</v>
      </c>
      <c r="F2023" s="17">
        <v>-1427.1999999999534</v>
      </c>
    </row>
    <row r="2024" spans="2:6" x14ac:dyDescent="0.25">
      <c r="B2024" s="14">
        <v>1979</v>
      </c>
      <c r="C2024" s="17">
        <v>39</v>
      </c>
      <c r="D2024" s="17">
        <v>94.56</v>
      </c>
      <c r="E2024" s="17">
        <v>19241</v>
      </c>
      <c r="F2024" s="17">
        <v>409131.04000000004</v>
      </c>
    </row>
    <row r="2025" spans="2:6" x14ac:dyDescent="0.25">
      <c r="B2025" s="14">
        <v>1980</v>
      </c>
      <c r="C2025" s="17">
        <v>45</v>
      </c>
      <c r="D2025" s="17">
        <v>101</v>
      </c>
      <c r="E2025" s="17">
        <v>18733</v>
      </c>
      <c r="F2025" s="17">
        <v>142849</v>
      </c>
    </row>
    <row r="2026" spans="2:6" x14ac:dyDescent="0.25">
      <c r="B2026" s="14">
        <v>1981</v>
      </c>
      <c r="C2026" s="17">
        <v>42</v>
      </c>
      <c r="D2026" s="17">
        <v>84.95</v>
      </c>
      <c r="E2026" s="17">
        <v>25613</v>
      </c>
      <c r="F2026" s="17">
        <v>995416.64999999991</v>
      </c>
    </row>
    <row r="2027" spans="2:6" x14ac:dyDescent="0.25">
      <c r="B2027" s="14">
        <v>1982</v>
      </c>
      <c r="C2027" s="17">
        <v>42</v>
      </c>
      <c r="D2027" s="17">
        <v>76.209999999999994</v>
      </c>
      <c r="E2027" s="17">
        <v>22590</v>
      </c>
      <c r="F2027" s="17">
        <v>975046.10000000009</v>
      </c>
    </row>
    <row r="2028" spans="2:6" x14ac:dyDescent="0.25">
      <c r="B2028" s="14">
        <v>1983</v>
      </c>
      <c r="C2028" s="17">
        <v>41</v>
      </c>
      <c r="D2028" s="17">
        <v>79.33</v>
      </c>
      <c r="E2028" s="17">
        <v>27540</v>
      </c>
      <c r="F2028" s="17">
        <v>1316571.8000000003</v>
      </c>
    </row>
    <row r="2029" spans="2:6" x14ac:dyDescent="0.25">
      <c r="B2029" s="14">
        <v>1984</v>
      </c>
      <c r="C2029" s="17">
        <v>42</v>
      </c>
      <c r="D2029" s="17">
        <v>83.27</v>
      </c>
      <c r="E2029" s="17">
        <v>12734</v>
      </c>
      <c r="F2029" s="17">
        <v>88877.820000000065</v>
      </c>
    </row>
    <row r="2030" spans="2:6" x14ac:dyDescent="0.25">
      <c r="B2030" s="14">
        <v>1985</v>
      </c>
      <c r="C2030" s="17">
        <v>42</v>
      </c>
      <c r="D2030" s="17">
        <v>88.89</v>
      </c>
      <c r="E2030" s="17">
        <v>17691</v>
      </c>
      <c r="F2030" s="17">
        <v>354934.01</v>
      </c>
    </row>
    <row r="2031" spans="2:6" x14ac:dyDescent="0.25">
      <c r="B2031" s="14">
        <v>1986</v>
      </c>
      <c r="C2031" s="17">
        <v>41</v>
      </c>
      <c r="D2031" s="17">
        <v>93.37</v>
      </c>
      <c r="E2031" s="17">
        <v>16554</v>
      </c>
      <c r="F2031" s="17">
        <v>219885.02000000002</v>
      </c>
    </row>
    <row r="2032" spans="2:6" x14ac:dyDescent="0.25">
      <c r="B2032" s="14">
        <v>1987</v>
      </c>
      <c r="C2032" s="17">
        <v>45</v>
      </c>
      <c r="D2032" s="17">
        <v>104.06</v>
      </c>
      <c r="E2032" s="17">
        <v>13950</v>
      </c>
      <c r="F2032" s="17">
        <v>-153337</v>
      </c>
    </row>
    <row r="2033" spans="2:6" x14ac:dyDescent="0.25">
      <c r="B2033" s="14">
        <v>1988</v>
      </c>
      <c r="C2033" s="17">
        <v>42</v>
      </c>
      <c r="D2033" s="17">
        <v>85.68</v>
      </c>
      <c r="E2033" s="17">
        <v>24769</v>
      </c>
      <c r="F2033" s="17">
        <v>916525.07999999984</v>
      </c>
    </row>
    <row r="2034" spans="2:6" x14ac:dyDescent="0.25">
      <c r="B2034" s="14">
        <v>1989</v>
      </c>
      <c r="C2034" s="17">
        <v>41</v>
      </c>
      <c r="D2034" s="17">
        <v>77.95</v>
      </c>
      <c r="E2034" s="17">
        <v>26224</v>
      </c>
      <c r="F2034" s="17">
        <v>1249231.1999999997</v>
      </c>
    </row>
    <row r="2035" spans="2:6" x14ac:dyDescent="0.25">
      <c r="B2035" s="14">
        <v>1990</v>
      </c>
      <c r="C2035" s="17">
        <v>41</v>
      </c>
      <c r="D2035" s="17">
        <v>88.44</v>
      </c>
      <c r="E2035" s="17">
        <v>13766</v>
      </c>
      <c r="F2035" s="17">
        <v>107562.96000000008</v>
      </c>
    </row>
    <row r="2036" spans="2:6" x14ac:dyDescent="0.25">
      <c r="B2036" s="14">
        <v>1991</v>
      </c>
      <c r="C2036" s="17">
        <v>41</v>
      </c>
      <c r="D2036" s="17">
        <v>86.5</v>
      </c>
      <c r="E2036" s="17">
        <v>16166</v>
      </c>
      <c r="F2036" s="17">
        <v>305869</v>
      </c>
    </row>
    <row r="2037" spans="2:6" x14ac:dyDescent="0.25">
      <c r="B2037" s="14">
        <v>1992</v>
      </c>
      <c r="C2037" s="17">
        <v>40</v>
      </c>
      <c r="D2037" s="17">
        <v>104.24</v>
      </c>
      <c r="E2037" s="17">
        <v>18014</v>
      </c>
      <c r="F2037" s="17">
        <v>136446.64000000013</v>
      </c>
    </row>
    <row r="2038" spans="2:6" x14ac:dyDescent="0.25">
      <c r="B2038" s="14">
        <v>1993</v>
      </c>
      <c r="C2038" s="17">
        <v>42</v>
      </c>
      <c r="D2038" s="17">
        <v>89.97</v>
      </c>
      <c r="E2038" s="17">
        <v>18532</v>
      </c>
      <c r="F2038" s="17">
        <v>392199.95999999996</v>
      </c>
    </row>
    <row r="2039" spans="2:6" x14ac:dyDescent="0.25">
      <c r="B2039" s="14">
        <v>1994</v>
      </c>
      <c r="C2039" s="17">
        <v>39</v>
      </c>
      <c r="D2039" s="17">
        <v>88.29</v>
      </c>
      <c r="E2039" s="17">
        <v>11769</v>
      </c>
      <c r="F2039" s="17">
        <v>-6045.0100000001257</v>
      </c>
    </row>
    <row r="2040" spans="2:6" x14ac:dyDescent="0.25">
      <c r="B2040" s="14">
        <v>1995</v>
      </c>
      <c r="C2040" s="17">
        <v>42</v>
      </c>
      <c r="D2040" s="17">
        <v>103.01</v>
      </c>
      <c r="E2040" s="17">
        <v>14784</v>
      </c>
      <c r="F2040" s="17">
        <v>-51811.840000000084</v>
      </c>
    </row>
    <row r="2041" spans="2:6" x14ac:dyDescent="0.25">
      <c r="B2041" s="14">
        <v>1996</v>
      </c>
      <c r="C2041" s="17">
        <v>39</v>
      </c>
      <c r="D2041" s="17">
        <v>86.85</v>
      </c>
      <c r="E2041" s="17">
        <v>22406</v>
      </c>
      <c r="F2041" s="17">
        <v>788998.90000000014</v>
      </c>
    </row>
    <row r="2042" spans="2:6" x14ac:dyDescent="0.25">
      <c r="B2042" s="14">
        <v>1997</v>
      </c>
      <c r="C2042" s="17">
        <v>40</v>
      </c>
      <c r="D2042" s="17">
        <v>103.74</v>
      </c>
      <c r="E2042" s="17">
        <v>13883</v>
      </c>
      <c r="F2042" s="17">
        <v>-82825.419999999925</v>
      </c>
    </row>
    <row r="2043" spans="2:6" x14ac:dyDescent="0.25">
      <c r="B2043" s="14">
        <v>1998</v>
      </c>
      <c r="C2043" s="17">
        <v>42</v>
      </c>
      <c r="D2043" s="17">
        <v>76.72</v>
      </c>
      <c r="E2043" s="17">
        <v>13372</v>
      </c>
      <c r="F2043" s="17">
        <v>223504.15999999992</v>
      </c>
    </row>
    <row r="2044" spans="2:6" x14ac:dyDescent="0.25">
      <c r="B2044" s="14">
        <v>1999</v>
      </c>
      <c r="C2044" s="17">
        <v>41</v>
      </c>
      <c r="D2044" s="17">
        <v>82.45</v>
      </c>
      <c r="E2044" s="17">
        <v>12951</v>
      </c>
      <c r="F2044" s="17">
        <v>128448.04999999993</v>
      </c>
    </row>
    <row r="2045" spans="2:6" x14ac:dyDescent="0.25">
      <c r="B2045" s="14">
        <v>2000</v>
      </c>
      <c r="C2045" s="17">
        <v>40</v>
      </c>
      <c r="D2045" s="17">
        <v>82.17</v>
      </c>
      <c r="E2045" s="17">
        <v>16045</v>
      </c>
      <c r="F2045" s="17">
        <v>382737.34999999986</v>
      </c>
    </row>
    <row r="2046" spans="2:6" x14ac:dyDescent="0.25">
      <c r="B2046" s="14">
        <v>2001</v>
      </c>
      <c r="C2046" s="17">
        <v>41</v>
      </c>
      <c r="D2046" s="17">
        <v>86.43</v>
      </c>
      <c r="E2046" s="17">
        <v>12738</v>
      </c>
      <c r="F2046" s="17">
        <v>61658.659999999916</v>
      </c>
    </row>
    <row r="2047" spans="2:6" x14ac:dyDescent="0.25">
      <c r="B2047" s="14">
        <v>2002</v>
      </c>
      <c r="C2047" s="17">
        <v>41</v>
      </c>
      <c r="D2047" s="17">
        <v>86.62</v>
      </c>
      <c r="E2047" s="17">
        <v>17309</v>
      </c>
      <c r="F2047" s="17">
        <v>385516.41999999993</v>
      </c>
    </row>
    <row r="2048" spans="2:6" x14ac:dyDescent="0.25">
      <c r="B2048" s="14">
        <v>2003</v>
      </c>
      <c r="C2048" s="17">
        <v>43</v>
      </c>
      <c r="D2048" s="17">
        <v>84.52</v>
      </c>
      <c r="E2048" s="17">
        <v>25725</v>
      </c>
      <c r="F2048" s="17">
        <v>988823</v>
      </c>
    </row>
    <row r="2049" spans="2:6" x14ac:dyDescent="0.25">
      <c r="B2049" s="14">
        <v>2004</v>
      </c>
      <c r="C2049" s="17">
        <v>40</v>
      </c>
      <c r="D2049" s="17">
        <v>100.81</v>
      </c>
      <c r="E2049" s="17">
        <v>21773</v>
      </c>
      <c r="F2049" s="17">
        <v>416970.86999999988</v>
      </c>
    </row>
    <row r="2050" spans="2:6" x14ac:dyDescent="0.25">
      <c r="B2050" s="14">
        <v>2005</v>
      </c>
      <c r="C2050" s="17">
        <v>41</v>
      </c>
      <c r="D2050" s="17">
        <v>98.85</v>
      </c>
      <c r="E2050" s="17">
        <v>6761</v>
      </c>
      <c r="F2050" s="17">
        <v>-450086.85</v>
      </c>
    </row>
    <row r="2051" spans="2:6" x14ac:dyDescent="0.25">
      <c r="B2051" s="14">
        <v>2006</v>
      </c>
      <c r="C2051" s="17">
        <v>45</v>
      </c>
      <c r="D2051" s="17">
        <v>101.83</v>
      </c>
      <c r="E2051" s="17">
        <v>14259</v>
      </c>
      <c r="F2051" s="17">
        <v>-106107.96999999997</v>
      </c>
    </row>
    <row r="2052" spans="2:6" x14ac:dyDescent="0.25">
      <c r="B2052" s="14">
        <v>2007</v>
      </c>
      <c r="C2052" s="17">
        <v>40</v>
      </c>
      <c r="D2052" s="17">
        <v>78.72</v>
      </c>
      <c r="E2052" s="17">
        <v>6016</v>
      </c>
      <c r="F2052" s="17">
        <v>-367035.52</v>
      </c>
    </row>
    <row r="2053" spans="2:6" x14ac:dyDescent="0.25">
      <c r="B2053" s="14">
        <v>2008</v>
      </c>
      <c r="C2053" s="17">
        <v>42</v>
      </c>
      <c r="D2053" s="17">
        <v>87.49</v>
      </c>
      <c r="E2053" s="17">
        <v>24411</v>
      </c>
      <c r="F2053" s="17">
        <v>846808.6100000001</v>
      </c>
    </row>
    <row r="2054" spans="2:6" x14ac:dyDescent="0.25">
      <c r="B2054" s="14">
        <v>2009</v>
      </c>
      <c r="C2054" s="17">
        <v>43</v>
      </c>
      <c r="D2054" s="17">
        <v>86.12</v>
      </c>
      <c r="E2054" s="17">
        <v>12717</v>
      </c>
      <c r="F2054" s="17">
        <v>38663.959999999963</v>
      </c>
    </row>
    <row r="2055" spans="2:6" x14ac:dyDescent="0.25">
      <c r="B2055" s="14">
        <v>2010</v>
      </c>
      <c r="C2055" s="17">
        <v>41</v>
      </c>
      <c r="D2055" s="17">
        <v>96.15</v>
      </c>
      <c r="E2055" s="17">
        <v>15002</v>
      </c>
      <c r="F2055" s="17">
        <v>77873.699999999953</v>
      </c>
    </row>
    <row r="2056" spans="2:6" x14ac:dyDescent="0.25">
      <c r="B2056" s="14">
        <v>2011</v>
      </c>
      <c r="C2056" s="17">
        <v>42</v>
      </c>
      <c r="D2056" s="17">
        <v>87.85</v>
      </c>
      <c r="E2056" s="17">
        <v>15605</v>
      </c>
      <c r="F2056" s="17">
        <v>229085.75</v>
      </c>
    </row>
    <row r="2057" spans="2:6" x14ac:dyDescent="0.25">
      <c r="B2057" s="14">
        <v>2012</v>
      </c>
      <c r="C2057" s="17">
        <v>40</v>
      </c>
      <c r="D2057" s="17">
        <v>97.89</v>
      </c>
      <c r="E2057" s="17">
        <v>25984</v>
      </c>
      <c r="F2057" s="17">
        <v>737882.24</v>
      </c>
    </row>
    <row r="2058" spans="2:6" x14ac:dyDescent="0.25">
      <c r="B2058" s="14">
        <v>2013</v>
      </c>
      <c r="C2058" s="17">
        <v>43</v>
      </c>
      <c r="D2058" s="17">
        <v>90.35</v>
      </c>
      <c r="E2058" s="17">
        <v>12805</v>
      </c>
      <c r="F2058" s="17">
        <v>-9351.7499999998836</v>
      </c>
    </row>
    <row r="2059" spans="2:6" x14ac:dyDescent="0.25">
      <c r="B2059" s="14">
        <v>2014</v>
      </c>
      <c r="C2059" s="17">
        <v>44</v>
      </c>
      <c r="D2059" s="17">
        <v>94.43</v>
      </c>
      <c r="E2059" s="17">
        <v>10863</v>
      </c>
      <c r="F2059" s="17">
        <v>-192028.09000000008</v>
      </c>
    </row>
    <row r="2060" spans="2:6" x14ac:dyDescent="0.25">
      <c r="B2060" s="14">
        <v>2015</v>
      </c>
      <c r="C2060" s="17">
        <v>40</v>
      </c>
      <c r="D2060" s="17">
        <v>103.97</v>
      </c>
      <c r="E2060" s="17">
        <v>19734</v>
      </c>
      <c r="F2060" s="17">
        <v>235962.02000000002</v>
      </c>
    </row>
    <row r="2061" spans="2:6" x14ac:dyDescent="0.25">
      <c r="B2061" s="14">
        <v>2016</v>
      </c>
      <c r="C2061" s="17">
        <v>42</v>
      </c>
      <c r="D2061" s="17">
        <v>86.22</v>
      </c>
      <c r="E2061" s="17">
        <v>12917</v>
      </c>
      <c r="F2061" s="17">
        <v>64265.260000000009</v>
      </c>
    </row>
    <row r="2062" spans="2:6" x14ac:dyDescent="0.25">
      <c r="B2062" s="14">
        <v>2017</v>
      </c>
      <c r="C2062" s="17">
        <v>44</v>
      </c>
      <c r="D2062" s="17">
        <v>96.29</v>
      </c>
      <c r="E2062" s="17">
        <v>10084</v>
      </c>
      <c r="F2062" s="17">
        <v>-257968.3600000001</v>
      </c>
    </row>
    <row r="2063" spans="2:6" x14ac:dyDescent="0.25">
      <c r="B2063" s="14">
        <v>2018</v>
      </c>
      <c r="C2063" s="17">
        <v>41</v>
      </c>
      <c r="D2063" s="17">
        <v>87.48</v>
      </c>
      <c r="E2063" s="17">
        <v>26150</v>
      </c>
      <c r="F2063" s="17">
        <v>994098</v>
      </c>
    </row>
    <row r="2064" spans="2:6" x14ac:dyDescent="0.25">
      <c r="B2064" s="14">
        <v>2019</v>
      </c>
      <c r="C2064" s="17">
        <v>41</v>
      </c>
      <c r="D2064" s="17">
        <v>82.74</v>
      </c>
      <c r="E2064" s="17">
        <v>26432</v>
      </c>
      <c r="F2064" s="17">
        <v>1139272.32</v>
      </c>
    </row>
    <row r="2065" spans="2:6" x14ac:dyDescent="0.25">
      <c r="B2065" s="14">
        <v>2020</v>
      </c>
      <c r="C2065" s="17">
        <v>42</v>
      </c>
      <c r="D2065" s="17">
        <v>95.02</v>
      </c>
      <c r="E2065" s="17">
        <v>13520</v>
      </c>
      <c r="F2065" s="17">
        <v>-12030.399999999907</v>
      </c>
    </row>
    <row r="2066" spans="2:6" x14ac:dyDescent="0.25">
      <c r="B2066" s="14">
        <v>2021</v>
      </c>
      <c r="C2066" s="17">
        <v>40</v>
      </c>
      <c r="D2066" s="17">
        <v>98.36</v>
      </c>
      <c r="E2066" s="17">
        <v>21432</v>
      </c>
      <c r="F2066" s="17">
        <v>449636.48</v>
      </c>
    </row>
    <row r="2067" spans="2:6" x14ac:dyDescent="0.25">
      <c r="B2067" s="14">
        <v>2022</v>
      </c>
      <c r="C2067" s="17">
        <v>41</v>
      </c>
      <c r="D2067" s="17">
        <v>96.42</v>
      </c>
      <c r="E2067" s="17">
        <v>13800</v>
      </c>
      <c r="F2067" s="17">
        <v>-196</v>
      </c>
    </row>
    <row r="2068" spans="2:6" x14ac:dyDescent="0.25">
      <c r="B2068" s="14">
        <v>2023</v>
      </c>
      <c r="C2068" s="17">
        <v>43</v>
      </c>
      <c r="D2068" s="17">
        <v>78.260000000000005</v>
      </c>
      <c r="E2068" s="17">
        <v>22900</v>
      </c>
      <c r="F2068" s="17">
        <v>930245.99999999977</v>
      </c>
    </row>
    <row r="2069" spans="2:6" x14ac:dyDescent="0.25">
      <c r="B2069" s="14">
        <v>2024</v>
      </c>
      <c r="C2069" s="17">
        <v>40</v>
      </c>
      <c r="D2069" s="17">
        <v>79.56</v>
      </c>
      <c r="E2069" s="17">
        <v>19674</v>
      </c>
      <c r="F2069" s="17">
        <v>712902.56</v>
      </c>
    </row>
    <row r="2070" spans="2:6" x14ac:dyDescent="0.25">
      <c r="B2070" s="14">
        <v>2025</v>
      </c>
      <c r="C2070" s="17">
        <v>40</v>
      </c>
      <c r="D2070" s="17">
        <v>83.03</v>
      </c>
      <c r="E2070" s="17">
        <v>20996</v>
      </c>
      <c r="F2070" s="17">
        <v>745066.11999999988</v>
      </c>
    </row>
    <row r="2071" spans="2:6" x14ac:dyDescent="0.25">
      <c r="B2071" s="14">
        <v>2026</v>
      </c>
      <c r="C2071" s="17">
        <v>40</v>
      </c>
      <c r="D2071" s="17">
        <v>77.69</v>
      </c>
      <c r="E2071" s="17">
        <v>14319</v>
      </c>
      <c r="F2071" s="17">
        <v>314277.89000000013</v>
      </c>
    </row>
    <row r="2072" spans="2:6" x14ac:dyDescent="0.25">
      <c r="B2072" s="14">
        <v>2027</v>
      </c>
      <c r="C2072" s="17">
        <v>42</v>
      </c>
      <c r="D2072" s="17">
        <v>84.98</v>
      </c>
      <c r="E2072" s="17">
        <v>16261</v>
      </c>
      <c r="F2072" s="17">
        <v>321117.21999999997</v>
      </c>
    </row>
    <row r="2073" spans="2:6" x14ac:dyDescent="0.25">
      <c r="B2073" s="14">
        <v>2028</v>
      </c>
      <c r="C2073" s="17">
        <v>42</v>
      </c>
      <c r="D2073" s="17">
        <v>84.78</v>
      </c>
      <c r="E2073" s="17">
        <v>17996</v>
      </c>
      <c r="F2073" s="17">
        <v>449671.11999999988</v>
      </c>
    </row>
    <row r="2074" spans="2:6" x14ac:dyDescent="0.25">
      <c r="B2074" s="14">
        <v>2029</v>
      </c>
      <c r="C2074" s="17">
        <v>39</v>
      </c>
      <c r="D2074" s="17">
        <v>95.25</v>
      </c>
      <c r="E2074" s="17">
        <v>10241</v>
      </c>
      <c r="F2074" s="17">
        <v>-186895.25</v>
      </c>
    </row>
    <row r="2075" spans="2:6" x14ac:dyDescent="0.25">
      <c r="B2075" s="14">
        <v>2030</v>
      </c>
      <c r="C2075" s="17">
        <v>42</v>
      </c>
      <c r="D2075" s="17">
        <v>96.65</v>
      </c>
      <c r="E2075" s="17">
        <v>19327</v>
      </c>
      <c r="F2075" s="17">
        <v>316384.44999999995</v>
      </c>
    </row>
    <row r="2076" spans="2:6" x14ac:dyDescent="0.25">
      <c r="B2076" s="14">
        <v>2031</v>
      </c>
      <c r="C2076" s="17">
        <v>43</v>
      </c>
      <c r="D2076" s="17">
        <v>83.42</v>
      </c>
      <c r="E2076" s="17">
        <v>20835</v>
      </c>
      <c r="F2076" s="17">
        <v>662204.30000000005</v>
      </c>
    </row>
    <row r="2077" spans="2:6" x14ac:dyDescent="0.25">
      <c r="B2077" s="14">
        <v>2032</v>
      </c>
      <c r="C2077" s="17">
        <v>42</v>
      </c>
      <c r="D2077" s="17">
        <v>77.680000000000007</v>
      </c>
      <c r="E2077" s="17">
        <v>18918</v>
      </c>
      <c r="F2077" s="17">
        <v>650575.75999999978</v>
      </c>
    </row>
    <row r="2078" spans="2:6" x14ac:dyDescent="0.25">
      <c r="B2078" s="14">
        <v>2033</v>
      </c>
      <c r="C2078" s="17">
        <v>41</v>
      </c>
      <c r="D2078" s="17">
        <v>89.76</v>
      </c>
      <c r="E2078" s="17">
        <v>12660</v>
      </c>
      <c r="F2078" s="17">
        <v>13918.399999999907</v>
      </c>
    </row>
    <row r="2079" spans="2:6" x14ac:dyDescent="0.25">
      <c r="B2079" s="14">
        <v>2034</v>
      </c>
      <c r="C2079" s="17">
        <v>42</v>
      </c>
      <c r="D2079" s="17">
        <v>78.11</v>
      </c>
      <c r="E2079" s="17">
        <v>19873</v>
      </c>
      <c r="F2079" s="17">
        <v>717780.97</v>
      </c>
    </row>
    <row r="2080" spans="2:6" x14ac:dyDescent="0.25">
      <c r="B2080" s="14">
        <v>2035</v>
      </c>
      <c r="C2080" s="17">
        <v>41</v>
      </c>
      <c r="D2080" s="17">
        <v>90.6</v>
      </c>
      <c r="E2080" s="17">
        <v>22509</v>
      </c>
      <c r="F2080" s="17">
        <v>667106.60000000009</v>
      </c>
    </row>
    <row r="2081" spans="2:6" x14ac:dyDescent="0.25">
      <c r="B2081" s="14">
        <v>2036</v>
      </c>
      <c r="C2081" s="17">
        <v>42</v>
      </c>
      <c r="D2081" s="17">
        <v>75.02</v>
      </c>
      <c r="E2081" s="17">
        <v>16814</v>
      </c>
      <c r="F2081" s="17">
        <v>528411.72</v>
      </c>
    </row>
    <row r="2082" spans="2:6" x14ac:dyDescent="0.25">
      <c r="B2082" s="14">
        <v>2037</v>
      </c>
      <c r="C2082" s="17">
        <v>44</v>
      </c>
      <c r="D2082" s="17">
        <v>93.51</v>
      </c>
      <c r="E2082" s="17">
        <v>15526</v>
      </c>
      <c r="F2082" s="17">
        <v>104693.73999999987</v>
      </c>
    </row>
    <row r="2083" spans="2:6" x14ac:dyDescent="0.25">
      <c r="B2083" s="14">
        <v>2038</v>
      </c>
      <c r="C2083" s="17">
        <v>45</v>
      </c>
      <c r="D2083" s="17">
        <v>93.87</v>
      </c>
      <c r="E2083" s="17">
        <v>17302</v>
      </c>
      <c r="F2083" s="17">
        <v>190369.25999999989</v>
      </c>
    </row>
    <row r="2084" spans="2:6" x14ac:dyDescent="0.25">
      <c r="B2084" s="14">
        <v>2039</v>
      </c>
      <c r="C2084" s="17">
        <v>43</v>
      </c>
      <c r="D2084" s="17">
        <v>83.93</v>
      </c>
      <c r="E2084" s="17">
        <v>15751</v>
      </c>
      <c r="F2084" s="17">
        <v>285174.56999999983</v>
      </c>
    </row>
    <row r="2085" spans="2:6" x14ac:dyDescent="0.25">
      <c r="B2085" s="14">
        <v>2040</v>
      </c>
      <c r="C2085" s="17">
        <v>41</v>
      </c>
      <c r="D2085" s="17">
        <v>103.45</v>
      </c>
      <c r="E2085" s="17">
        <v>17231</v>
      </c>
      <c r="F2085" s="17">
        <v>89951.04999999993</v>
      </c>
    </row>
    <row r="2086" spans="2:6" x14ac:dyDescent="0.25">
      <c r="B2086" s="14">
        <v>2041</v>
      </c>
      <c r="C2086" s="17">
        <v>45</v>
      </c>
      <c r="D2086" s="17">
        <v>76.3</v>
      </c>
      <c r="E2086" s="17">
        <v>12096</v>
      </c>
      <c r="F2086" s="17">
        <v>89859.20000000007</v>
      </c>
    </row>
    <row r="2087" spans="2:6" x14ac:dyDescent="0.25">
      <c r="B2087" s="14">
        <v>2042</v>
      </c>
      <c r="C2087" s="17">
        <v>41</v>
      </c>
      <c r="D2087" s="17">
        <v>78.23</v>
      </c>
      <c r="E2087" s="17">
        <v>12242</v>
      </c>
      <c r="F2087" s="17">
        <v>126544.33999999997</v>
      </c>
    </row>
    <row r="2088" spans="2:6" x14ac:dyDescent="0.25">
      <c r="B2088" s="14">
        <v>2043</v>
      </c>
      <c r="C2088" s="17">
        <v>42</v>
      </c>
      <c r="D2088" s="17">
        <v>90.76</v>
      </c>
      <c r="E2088" s="17">
        <v>15290</v>
      </c>
      <c r="F2088" s="17">
        <v>162809.59999999998</v>
      </c>
    </row>
    <row r="2089" spans="2:6" x14ac:dyDescent="0.25">
      <c r="B2089" s="14">
        <v>2044</v>
      </c>
      <c r="C2089" s="17">
        <v>39</v>
      </c>
      <c r="D2089" s="17">
        <v>99.05</v>
      </c>
      <c r="E2089" s="17">
        <v>20088</v>
      </c>
      <c r="F2089" s="17">
        <v>374363.60000000009</v>
      </c>
    </row>
    <row r="2090" spans="2:6" x14ac:dyDescent="0.25">
      <c r="B2090" s="14">
        <v>2045</v>
      </c>
      <c r="C2090" s="17">
        <v>39</v>
      </c>
      <c r="D2090" s="17">
        <v>103.69</v>
      </c>
      <c r="E2090" s="17">
        <v>17180</v>
      </c>
      <c r="F2090" s="17">
        <v>117405.80000000005</v>
      </c>
    </row>
    <row r="2091" spans="2:6" x14ac:dyDescent="0.25">
      <c r="B2091" s="14">
        <v>2046</v>
      </c>
      <c r="C2091" s="17">
        <v>42</v>
      </c>
      <c r="D2091" s="17">
        <v>87.63</v>
      </c>
      <c r="E2091" s="17">
        <v>21799</v>
      </c>
      <c r="F2091" s="17">
        <v>662196.63000000012</v>
      </c>
    </row>
    <row r="2092" spans="2:6" x14ac:dyDescent="0.25">
      <c r="B2092" s="14">
        <v>2047</v>
      </c>
      <c r="C2092" s="17">
        <v>42</v>
      </c>
      <c r="D2092" s="17">
        <v>76.87</v>
      </c>
      <c r="E2092" s="17">
        <v>21590</v>
      </c>
      <c r="F2092" s="17">
        <v>880006.7</v>
      </c>
    </row>
    <row r="2093" spans="2:6" x14ac:dyDescent="0.25">
      <c r="B2093" s="14">
        <v>2048</v>
      </c>
      <c r="C2093" s="17">
        <v>41</v>
      </c>
      <c r="D2093" s="17">
        <v>101.09</v>
      </c>
      <c r="E2093" s="17">
        <v>13280</v>
      </c>
      <c r="F2093" s="17">
        <v>-94235.20000000007</v>
      </c>
    </row>
    <row r="2094" spans="2:6" x14ac:dyDescent="0.25">
      <c r="B2094" s="14">
        <v>2049</v>
      </c>
      <c r="C2094" s="17">
        <v>42</v>
      </c>
      <c r="D2094" s="17">
        <v>81.92</v>
      </c>
      <c r="E2094" s="17">
        <v>19161</v>
      </c>
      <c r="F2094" s="17">
        <v>588607.87999999989</v>
      </c>
    </row>
    <row r="2095" spans="2:6" x14ac:dyDescent="0.25">
      <c r="B2095" s="14">
        <v>2050</v>
      </c>
      <c r="C2095" s="17">
        <v>42</v>
      </c>
      <c r="D2095" s="17">
        <v>93.12</v>
      </c>
      <c r="E2095" s="17">
        <v>9877</v>
      </c>
      <c r="F2095" s="17">
        <v>-219057.24</v>
      </c>
    </row>
    <row r="2096" spans="2:6" x14ac:dyDescent="0.25">
      <c r="B2096" s="14">
        <v>2051</v>
      </c>
      <c r="C2096" s="17">
        <v>41</v>
      </c>
      <c r="D2096" s="17">
        <v>87.28</v>
      </c>
      <c r="E2096" s="17">
        <v>13571</v>
      </c>
      <c r="F2096" s="17">
        <v>109741.12</v>
      </c>
    </row>
    <row r="2097" spans="2:6" x14ac:dyDescent="0.25">
      <c r="B2097" s="14">
        <v>2052</v>
      </c>
      <c r="C2097" s="17">
        <v>40</v>
      </c>
      <c r="D2097" s="17">
        <v>97.47</v>
      </c>
      <c r="E2097" s="17">
        <v>18154</v>
      </c>
      <c r="F2097" s="17">
        <v>267015.62000000011</v>
      </c>
    </row>
    <row r="2098" spans="2:6" x14ac:dyDescent="0.25">
      <c r="B2098" s="14">
        <v>2053</v>
      </c>
      <c r="C2098" s="17">
        <v>42</v>
      </c>
      <c r="D2098" s="17">
        <v>78.25</v>
      </c>
      <c r="E2098" s="17">
        <v>16861</v>
      </c>
      <c r="F2098" s="17">
        <v>477803.75</v>
      </c>
    </row>
    <row r="2099" spans="2:6" x14ac:dyDescent="0.25">
      <c r="B2099" s="14">
        <v>2054</v>
      </c>
      <c r="C2099" s="17">
        <v>42</v>
      </c>
      <c r="D2099" s="17">
        <v>104.38</v>
      </c>
      <c r="E2099" s="17">
        <v>18875</v>
      </c>
      <c r="F2099" s="17">
        <v>143202.50000000012</v>
      </c>
    </row>
    <row r="2100" spans="2:6" x14ac:dyDescent="0.25">
      <c r="B2100" s="14">
        <v>2055</v>
      </c>
      <c r="C2100" s="17">
        <v>40</v>
      </c>
      <c r="D2100" s="17">
        <v>87.27</v>
      </c>
      <c r="E2100" s="17">
        <v>17894</v>
      </c>
      <c r="F2100" s="17">
        <v>433536.62000000011</v>
      </c>
    </row>
    <row r="2101" spans="2:6" x14ac:dyDescent="0.25">
      <c r="B2101" s="14">
        <v>2056</v>
      </c>
      <c r="C2101" s="17">
        <v>45</v>
      </c>
      <c r="D2101" s="17">
        <v>94.64</v>
      </c>
      <c r="E2101" s="17">
        <v>17115</v>
      </c>
      <c r="F2101" s="17">
        <v>165946.40000000002</v>
      </c>
    </row>
    <row r="2102" spans="2:6" x14ac:dyDescent="0.25">
      <c r="B2102" s="14">
        <v>2057</v>
      </c>
      <c r="C2102" s="17">
        <v>42</v>
      </c>
      <c r="D2102" s="17">
        <v>89.77</v>
      </c>
      <c r="E2102" s="17">
        <v>25252</v>
      </c>
      <c r="F2102" s="17">
        <v>847691.9600000002</v>
      </c>
    </row>
    <row r="2103" spans="2:6" x14ac:dyDescent="0.25">
      <c r="B2103" s="14">
        <v>2058</v>
      </c>
      <c r="C2103" s="17">
        <v>42</v>
      </c>
      <c r="D2103" s="17">
        <v>79.11</v>
      </c>
      <c r="E2103" s="17">
        <v>6846</v>
      </c>
      <c r="F2103" s="17">
        <v>-316765.05999999994</v>
      </c>
    </row>
    <row r="2104" spans="2:6" x14ac:dyDescent="0.25">
      <c r="B2104" s="14">
        <v>2059</v>
      </c>
      <c r="C2104" s="17">
        <v>42</v>
      </c>
      <c r="D2104" s="17">
        <v>96.79</v>
      </c>
      <c r="E2104" s="17">
        <v>19042</v>
      </c>
      <c r="F2104" s="17">
        <v>296518.81999999983</v>
      </c>
    </row>
    <row r="2105" spans="2:6" x14ac:dyDescent="0.25">
      <c r="B2105" s="14">
        <v>2060</v>
      </c>
      <c r="C2105" s="17">
        <v>42</v>
      </c>
      <c r="D2105" s="17">
        <v>78.86</v>
      </c>
      <c r="E2105" s="17">
        <v>6484</v>
      </c>
      <c r="F2105" s="17">
        <v>-343340.24</v>
      </c>
    </row>
    <row r="2106" spans="2:6" x14ac:dyDescent="0.25">
      <c r="B2106" s="14">
        <v>2061</v>
      </c>
      <c r="C2106" s="17">
        <v>44</v>
      </c>
      <c r="D2106" s="17">
        <v>90.63</v>
      </c>
      <c r="E2106" s="17">
        <v>13881</v>
      </c>
      <c r="F2106" s="17">
        <v>43519.970000000088</v>
      </c>
    </row>
    <row r="2107" spans="2:6" x14ac:dyDescent="0.25">
      <c r="B2107" s="14">
        <v>2062</v>
      </c>
      <c r="C2107" s="17">
        <v>41</v>
      </c>
      <c r="D2107" s="17">
        <v>96.64</v>
      </c>
      <c r="E2107" s="17">
        <v>13923</v>
      </c>
      <c r="F2107" s="17">
        <v>4315.2800000000279</v>
      </c>
    </row>
    <row r="2108" spans="2:6" x14ac:dyDescent="0.25">
      <c r="B2108" s="14">
        <v>2063</v>
      </c>
      <c r="C2108" s="17">
        <v>41</v>
      </c>
      <c r="D2108" s="17">
        <v>91.21</v>
      </c>
      <c r="E2108" s="17">
        <v>9912</v>
      </c>
      <c r="F2108" s="17">
        <v>-187977.5199999999</v>
      </c>
    </row>
    <row r="2109" spans="2:6" x14ac:dyDescent="0.25">
      <c r="B2109" s="14">
        <v>2064</v>
      </c>
      <c r="C2109" s="17">
        <v>42</v>
      </c>
      <c r="D2109" s="17">
        <v>75.98</v>
      </c>
      <c r="E2109" s="17">
        <v>20625</v>
      </c>
      <c r="F2109" s="17">
        <v>821037.5</v>
      </c>
    </row>
    <row r="2110" spans="2:6" x14ac:dyDescent="0.25">
      <c r="B2110" s="14">
        <v>2065</v>
      </c>
      <c r="C2110" s="17">
        <v>43</v>
      </c>
      <c r="D2110" s="17">
        <v>100.85</v>
      </c>
      <c r="E2110" s="17">
        <v>21258</v>
      </c>
      <c r="F2110" s="17">
        <v>322378.70000000019</v>
      </c>
    </row>
    <row r="2111" spans="2:6" x14ac:dyDescent="0.25">
      <c r="B2111" s="14">
        <v>2066</v>
      </c>
      <c r="C2111" s="17">
        <v>40</v>
      </c>
      <c r="D2111" s="17">
        <v>105</v>
      </c>
      <c r="E2111" s="17">
        <v>16128</v>
      </c>
      <c r="F2111" s="17">
        <v>20912</v>
      </c>
    </row>
    <row r="2112" spans="2:6" x14ac:dyDescent="0.25">
      <c r="B2112" s="14">
        <v>2067</v>
      </c>
      <c r="C2112" s="17">
        <v>39</v>
      </c>
      <c r="D2112" s="17">
        <v>85.26</v>
      </c>
      <c r="E2112" s="17">
        <v>20418</v>
      </c>
      <c r="F2112" s="17">
        <v>676041.31999999983</v>
      </c>
    </row>
    <row r="2113" spans="2:6" x14ac:dyDescent="0.25">
      <c r="B2113" s="14">
        <v>2068</v>
      </c>
      <c r="C2113" s="17">
        <v>43</v>
      </c>
      <c r="D2113" s="17">
        <v>87.51</v>
      </c>
      <c r="E2113" s="17">
        <v>14713</v>
      </c>
      <c r="F2113" s="17">
        <v>157693.36999999988</v>
      </c>
    </row>
    <row r="2114" spans="2:6" x14ac:dyDescent="0.25">
      <c r="B2114" s="14">
        <v>2069</v>
      </c>
      <c r="C2114" s="17">
        <v>41</v>
      </c>
      <c r="D2114" s="17">
        <v>100.02</v>
      </c>
      <c r="E2114" s="17">
        <v>25126</v>
      </c>
      <c r="F2114" s="17">
        <v>606805.48000000021</v>
      </c>
    </row>
    <row r="2115" spans="2:6" x14ac:dyDescent="0.25">
      <c r="B2115" s="14">
        <v>2070</v>
      </c>
      <c r="C2115" s="17">
        <v>39</v>
      </c>
      <c r="D2115" s="17">
        <v>98.11</v>
      </c>
      <c r="E2115" s="17">
        <v>24434</v>
      </c>
      <c r="F2115" s="17">
        <v>662220.26</v>
      </c>
    </row>
    <row r="2116" spans="2:6" x14ac:dyDescent="0.25">
      <c r="B2116" s="14">
        <v>2071</v>
      </c>
      <c r="C2116" s="17">
        <v>45</v>
      </c>
      <c r="D2116" s="17">
        <v>95.31</v>
      </c>
      <c r="E2116" s="17">
        <v>15405</v>
      </c>
      <c r="F2116" s="17">
        <v>54119.449999999953</v>
      </c>
    </row>
    <row r="2117" spans="2:6" x14ac:dyDescent="0.25">
      <c r="B2117" s="14">
        <v>2072</v>
      </c>
      <c r="C2117" s="17">
        <v>44</v>
      </c>
      <c r="D2117" s="17">
        <v>104.02</v>
      </c>
      <c r="E2117" s="17">
        <v>15340</v>
      </c>
      <c r="F2117" s="17">
        <v>-67966.79999999993</v>
      </c>
    </row>
    <row r="2118" spans="2:6" x14ac:dyDescent="0.25">
      <c r="B2118" s="14">
        <v>2073</v>
      </c>
      <c r="C2118" s="17">
        <v>43</v>
      </c>
      <c r="D2118" s="17">
        <v>90.71</v>
      </c>
      <c r="E2118" s="17">
        <v>16217</v>
      </c>
      <c r="F2118" s="17">
        <v>208807.93000000017</v>
      </c>
    </row>
    <row r="2119" spans="2:6" x14ac:dyDescent="0.25">
      <c r="B2119" s="14">
        <v>2074</v>
      </c>
      <c r="C2119" s="17">
        <v>43</v>
      </c>
      <c r="D2119" s="17">
        <v>98.67</v>
      </c>
      <c r="E2119" s="17">
        <v>26021</v>
      </c>
      <c r="F2119" s="17">
        <v>641783.92999999993</v>
      </c>
    </row>
    <row r="2120" spans="2:6" x14ac:dyDescent="0.25">
      <c r="B2120" s="14">
        <v>2075</v>
      </c>
      <c r="C2120" s="17">
        <v>42</v>
      </c>
      <c r="D2120" s="17">
        <v>90.15</v>
      </c>
      <c r="E2120" s="17">
        <v>15845</v>
      </c>
      <c r="F2120" s="17">
        <v>209238.25</v>
      </c>
    </row>
    <row r="2121" spans="2:6" x14ac:dyDescent="0.25">
      <c r="B2121" s="14">
        <v>2076</v>
      </c>
      <c r="C2121" s="17">
        <v>43</v>
      </c>
      <c r="D2121" s="17">
        <v>101.53</v>
      </c>
      <c r="E2121" s="17">
        <v>20895</v>
      </c>
      <c r="F2121" s="17">
        <v>288150.64999999991</v>
      </c>
    </row>
    <row r="2122" spans="2:6" x14ac:dyDescent="0.25">
      <c r="B2122" s="14">
        <v>2077</v>
      </c>
      <c r="C2122" s="17">
        <v>42</v>
      </c>
      <c r="D2122" s="17">
        <v>78.099999999999994</v>
      </c>
      <c r="E2122" s="17">
        <v>20068</v>
      </c>
      <c r="F2122" s="17">
        <v>733365.20000000019</v>
      </c>
    </row>
    <row r="2123" spans="2:6" x14ac:dyDescent="0.25">
      <c r="B2123" s="14">
        <v>2078</v>
      </c>
      <c r="C2123" s="17">
        <v>39</v>
      </c>
      <c r="D2123" s="17">
        <v>81.540000000000006</v>
      </c>
      <c r="E2123" s="17">
        <v>21798</v>
      </c>
      <c r="F2123" s="17">
        <v>860271.07999999984</v>
      </c>
    </row>
    <row r="2124" spans="2:6" x14ac:dyDescent="0.25">
      <c r="B2124" s="14">
        <v>2079</v>
      </c>
      <c r="C2124" s="17">
        <v>43</v>
      </c>
      <c r="D2124" s="17">
        <v>89.44</v>
      </c>
      <c r="E2124" s="17">
        <v>11992</v>
      </c>
      <c r="F2124" s="17">
        <v>-51812.479999999981</v>
      </c>
    </row>
    <row r="2125" spans="2:6" x14ac:dyDescent="0.25">
      <c r="B2125" s="14">
        <v>2080</v>
      </c>
      <c r="C2125" s="17">
        <v>42</v>
      </c>
      <c r="D2125" s="17">
        <v>92.73</v>
      </c>
      <c r="E2125" s="17">
        <v>16396</v>
      </c>
      <c r="F2125" s="17">
        <v>203770.91999999993</v>
      </c>
    </row>
    <row r="2126" spans="2:6" x14ac:dyDescent="0.25">
      <c r="B2126" s="14">
        <v>2081</v>
      </c>
      <c r="C2126" s="17">
        <v>45</v>
      </c>
      <c r="D2126" s="17">
        <v>96.28</v>
      </c>
      <c r="E2126" s="17">
        <v>20684</v>
      </c>
      <c r="F2126" s="17">
        <v>343880.48</v>
      </c>
    </row>
    <row r="2127" spans="2:6" x14ac:dyDescent="0.25">
      <c r="B2127" s="14">
        <v>2082</v>
      </c>
      <c r="C2127" s="17">
        <v>43</v>
      </c>
      <c r="D2127" s="17">
        <v>78.28</v>
      </c>
      <c r="E2127" s="17">
        <v>12606</v>
      </c>
      <c r="F2127" s="17">
        <v>129738.31999999995</v>
      </c>
    </row>
    <row r="2128" spans="2:6" x14ac:dyDescent="0.25">
      <c r="B2128" s="14">
        <v>2083</v>
      </c>
      <c r="C2128" s="17">
        <v>42</v>
      </c>
      <c r="D2128" s="17">
        <v>75.08</v>
      </c>
      <c r="E2128" s="17">
        <v>18004</v>
      </c>
      <c r="F2128" s="17">
        <v>624887.67999999993</v>
      </c>
    </row>
    <row r="2129" spans="2:6" x14ac:dyDescent="0.25">
      <c r="B2129" s="14">
        <v>2084</v>
      </c>
      <c r="C2129" s="17">
        <v>42</v>
      </c>
      <c r="D2129" s="17">
        <v>97.98</v>
      </c>
      <c r="E2129" s="17">
        <v>16811</v>
      </c>
      <c r="F2129" s="17">
        <v>142185.21999999997</v>
      </c>
    </row>
    <row r="2130" spans="2:6" x14ac:dyDescent="0.25">
      <c r="B2130" s="14">
        <v>2085</v>
      </c>
      <c r="C2130" s="17">
        <v>41</v>
      </c>
      <c r="D2130" s="17">
        <v>82.82</v>
      </c>
      <c r="E2130" s="17">
        <v>19147</v>
      </c>
      <c r="F2130" s="17">
        <v>589471.4600000002</v>
      </c>
    </row>
    <row r="2131" spans="2:6" x14ac:dyDescent="0.25">
      <c r="B2131" s="14">
        <v>2086</v>
      </c>
      <c r="C2131" s="17">
        <v>41</v>
      </c>
      <c r="D2131" s="17">
        <v>83.55</v>
      </c>
      <c r="E2131" s="17">
        <v>16871</v>
      </c>
      <c r="F2131" s="17">
        <v>406045.94999999995</v>
      </c>
    </row>
    <row r="2132" spans="2:6" x14ac:dyDescent="0.25">
      <c r="B2132" s="14">
        <v>2087</v>
      </c>
      <c r="C2132" s="17">
        <v>44</v>
      </c>
      <c r="D2132" s="17">
        <v>80.92</v>
      </c>
      <c r="E2132" s="17">
        <v>20684</v>
      </c>
      <c r="F2132" s="17">
        <v>682270.71999999997</v>
      </c>
    </row>
    <row r="2133" spans="2:6" x14ac:dyDescent="0.25">
      <c r="B2133" s="14">
        <v>2088</v>
      </c>
      <c r="C2133" s="17">
        <v>41</v>
      </c>
      <c r="D2133" s="17">
        <v>98.31</v>
      </c>
      <c r="E2133" s="17">
        <v>12107</v>
      </c>
      <c r="F2133" s="17">
        <v>-127333.17000000004</v>
      </c>
    </row>
    <row r="2134" spans="2:6" x14ac:dyDescent="0.25">
      <c r="B2134" s="14">
        <v>2089</v>
      </c>
      <c r="C2134" s="17">
        <v>39</v>
      </c>
      <c r="D2134" s="17">
        <v>104.95</v>
      </c>
      <c r="E2134" s="17">
        <v>22957</v>
      </c>
      <c r="F2134" s="17">
        <v>413782.84999999986</v>
      </c>
    </row>
    <row r="2135" spans="2:6" x14ac:dyDescent="0.25">
      <c r="B2135" s="14">
        <v>2090</v>
      </c>
      <c r="C2135" s="17">
        <v>41</v>
      </c>
      <c r="D2135" s="17">
        <v>77.55</v>
      </c>
      <c r="E2135" s="17">
        <v>14487</v>
      </c>
      <c r="F2135" s="17">
        <v>315479.15000000014</v>
      </c>
    </row>
    <row r="2136" spans="2:6" x14ac:dyDescent="0.25">
      <c r="B2136" s="14">
        <v>2091</v>
      </c>
      <c r="C2136" s="17">
        <v>42</v>
      </c>
      <c r="D2136" s="17">
        <v>79.069999999999993</v>
      </c>
      <c r="E2136" s="17">
        <v>32172</v>
      </c>
      <c r="F2136" s="17">
        <v>1657163.9600000004</v>
      </c>
    </row>
    <row r="2137" spans="2:6" x14ac:dyDescent="0.25">
      <c r="B2137" s="14">
        <v>2092</v>
      </c>
      <c r="C2137" s="17">
        <v>43</v>
      </c>
      <c r="D2137" s="17">
        <v>85.44</v>
      </c>
      <c r="E2137" s="17">
        <v>19325</v>
      </c>
      <c r="F2137" s="17">
        <v>513572</v>
      </c>
    </row>
    <row r="2138" spans="2:6" x14ac:dyDescent="0.25">
      <c r="B2138" s="14">
        <v>2093</v>
      </c>
      <c r="C2138" s="17">
        <v>43</v>
      </c>
      <c r="D2138" s="17">
        <v>92.82</v>
      </c>
      <c r="E2138" s="17">
        <v>4296</v>
      </c>
      <c r="F2138" s="17">
        <v>-578578.72</v>
      </c>
    </row>
    <row r="2139" spans="2:6" x14ac:dyDescent="0.25">
      <c r="B2139" s="14">
        <v>2094</v>
      </c>
      <c r="C2139" s="17">
        <v>41</v>
      </c>
      <c r="D2139" s="17">
        <v>88.59</v>
      </c>
      <c r="E2139" s="17">
        <v>11610</v>
      </c>
      <c r="F2139" s="17">
        <v>-44149.900000000023</v>
      </c>
    </row>
    <row r="2140" spans="2:6" x14ac:dyDescent="0.25">
      <c r="B2140" s="14">
        <v>2095</v>
      </c>
      <c r="C2140" s="17">
        <v>42</v>
      </c>
      <c r="D2140" s="17">
        <v>81.37</v>
      </c>
      <c r="E2140" s="17">
        <v>25025</v>
      </c>
      <c r="F2140" s="17">
        <v>1042640.75</v>
      </c>
    </row>
    <row r="2141" spans="2:6" x14ac:dyDescent="0.25">
      <c r="B2141" s="14">
        <v>2096</v>
      </c>
      <c r="C2141" s="17">
        <v>43</v>
      </c>
      <c r="D2141" s="17">
        <v>76.19</v>
      </c>
      <c r="E2141" s="17">
        <v>14696</v>
      </c>
      <c r="F2141" s="17">
        <v>322887.76</v>
      </c>
    </row>
    <row r="2142" spans="2:6" x14ac:dyDescent="0.25">
      <c r="B2142" s="14">
        <v>2097</v>
      </c>
      <c r="C2142" s="17">
        <v>40</v>
      </c>
      <c r="D2142" s="17">
        <v>102.94</v>
      </c>
      <c r="E2142" s="17">
        <v>18838</v>
      </c>
      <c r="F2142" s="17">
        <v>206058.28000000003</v>
      </c>
    </row>
    <row r="2143" spans="2:6" x14ac:dyDescent="0.25">
      <c r="B2143" s="14">
        <v>2098</v>
      </c>
      <c r="C2143" s="17">
        <v>40</v>
      </c>
      <c r="D2143" s="17">
        <v>85.17</v>
      </c>
      <c r="E2143" s="17">
        <v>15613</v>
      </c>
      <c r="F2143" s="17">
        <v>302707.79000000004</v>
      </c>
    </row>
    <row r="2144" spans="2:6" x14ac:dyDescent="0.25">
      <c r="B2144" s="14">
        <v>2099</v>
      </c>
      <c r="C2144" s="17">
        <v>44</v>
      </c>
      <c r="D2144" s="17">
        <v>80.41</v>
      </c>
      <c r="E2144" s="17">
        <v>12612</v>
      </c>
      <c r="F2144" s="17">
        <v>90729.080000000075</v>
      </c>
    </row>
    <row r="2145" spans="2:6" x14ac:dyDescent="0.25">
      <c r="B2145" s="14">
        <v>2100</v>
      </c>
      <c r="C2145" s="17">
        <v>44</v>
      </c>
      <c r="D2145" s="17">
        <v>104.81</v>
      </c>
      <c r="E2145" s="17">
        <v>20899</v>
      </c>
      <c r="F2145" s="17">
        <v>198920.81000000006</v>
      </c>
    </row>
    <row r="2146" spans="2:6" x14ac:dyDescent="0.25">
      <c r="B2146" s="14">
        <v>2101</v>
      </c>
      <c r="C2146" s="17">
        <v>39</v>
      </c>
      <c r="D2146" s="17">
        <v>100.78</v>
      </c>
      <c r="E2146" s="17">
        <v>9146</v>
      </c>
      <c r="F2146" s="17">
        <v>-308373.88</v>
      </c>
    </row>
    <row r="2147" spans="2:6" x14ac:dyDescent="0.25">
      <c r="B2147" s="14">
        <v>2102</v>
      </c>
      <c r="C2147" s="17">
        <v>45</v>
      </c>
      <c r="D2147" s="17">
        <v>78.349999999999994</v>
      </c>
      <c r="E2147" s="17">
        <v>19469</v>
      </c>
      <c r="F2147" s="17">
        <v>622829.85000000009</v>
      </c>
    </row>
    <row r="2148" spans="2:6" x14ac:dyDescent="0.25">
      <c r="B2148" s="14">
        <v>2103</v>
      </c>
      <c r="C2148" s="17">
        <v>41</v>
      </c>
      <c r="D2148" s="17">
        <v>84.76</v>
      </c>
      <c r="E2148" s="17">
        <v>23057</v>
      </c>
      <c r="F2148" s="17">
        <v>838694.67999999993</v>
      </c>
    </row>
    <row r="2149" spans="2:6" x14ac:dyDescent="0.25">
      <c r="B2149" s="14">
        <v>2104</v>
      </c>
      <c r="C2149" s="17">
        <v>44</v>
      </c>
      <c r="D2149" s="17">
        <v>93.84</v>
      </c>
      <c r="E2149" s="17">
        <v>14218</v>
      </c>
      <c r="F2149" s="17">
        <v>19572.880000000005</v>
      </c>
    </row>
    <row r="2150" spans="2:6" x14ac:dyDescent="0.25">
      <c r="B2150" s="14">
        <v>2105</v>
      </c>
      <c r="C2150" s="17">
        <v>44</v>
      </c>
      <c r="D2150" s="17">
        <v>91.34</v>
      </c>
      <c r="E2150" s="17">
        <v>19306</v>
      </c>
      <c r="F2150" s="17">
        <v>379019.95999999996</v>
      </c>
    </row>
    <row r="2151" spans="2:6" x14ac:dyDescent="0.25">
      <c r="B2151" s="14">
        <v>2106</v>
      </c>
      <c r="C2151" s="17">
        <v>42</v>
      </c>
      <c r="D2151" s="17">
        <v>86.28</v>
      </c>
      <c r="E2151" s="17">
        <v>19873</v>
      </c>
      <c r="F2151" s="17">
        <v>555418.56000000006</v>
      </c>
    </row>
    <row r="2152" spans="2:6" x14ac:dyDescent="0.25">
      <c r="B2152" s="14">
        <v>2107</v>
      </c>
      <c r="C2152" s="17">
        <v>42</v>
      </c>
      <c r="D2152" s="17">
        <v>89.82</v>
      </c>
      <c r="E2152" s="17">
        <v>14964</v>
      </c>
      <c r="F2152" s="17">
        <v>155281.52000000014</v>
      </c>
    </row>
    <row r="2153" spans="2:6" x14ac:dyDescent="0.25">
      <c r="B2153" s="14">
        <v>2108</v>
      </c>
      <c r="C2153" s="17">
        <v>40</v>
      </c>
      <c r="D2153" s="17">
        <v>90.12</v>
      </c>
      <c r="E2153" s="17">
        <v>18671</v>
      </c>
      <c r="F2153" s="17">
        <v>436058.48</v>
      </c>
    </row>
    <row r="2154" spans="2:6" x14ac:dyDescent="0.25">
      <c r="B2154" s="14">
        <v>2109</v>
      </c>
      <c r="C2154" s="17">
        <v>41</v>
      </c>
      <c r="D2154" s="17">
        <v>89.86</v>
      </c>
      <c r="E2154" s="17">
        <v>10759</v>
      </c>
      <c r="F2154" s="17">
        <v>-116881.73999999999</v>
      </c>
    </row>
    <row r="2155" spans="2:6" x14ac:dyDescent="0.25">
      <c r="B2155" s="14">
        <v>2110</v>
      </c>
      <c r="C2155" s="17">
        <v>41</v>
      </c>
      <c r="D2155" s="17">
        <v>92.43</v>
      </c>
      <c r="E2155" s="17">
        <v>22869</v>
      </c>
      <c r="F2155" s="17">
        <v>649520.32999999984</v>
      </c>
    </row>
    <row r="2156" spans="2:6" x14ac:dyDescent="0.25">
      <c r="B2156" s="14">
        <v>2111</v>
      </c>
      <c r="C2156" s="17">
        <v>40</v>
      </c>
      <c r="D2156" s="17">
        <v>78.75</v>
      </c>
      <c r="E2156" s="17">
        <v>21909</v>
      </c>
      <c r="F2156" s="17">
        <v>908197.25</v>
      </c>
    </row>
    <row r="2157" spans="2:6" x14ac:dyDescent="0.25">
      <c r="B2157" s="14">
        <v>2112</v>
      </c>
      <c r="C2157" s="17">
        <v>44</v>
      </c>
      <c r="D2157" s="17">
        <v>104.14</v>
      </c>
      <c r="E2157" s="17">
        <v>18694</v>
      </c>
      <c r="F2157" s="17">
        <v>100776.83999999997</v>
      </c>
    </row>
    <row r="2158" spans="2:6" x14ac:dyDescent="0.25">
      <c r="B2158" s="14">
        <v>2113</v>
      </c>
      <c r="C2158" s="17">
        <v>40</v>
      </c>
      <c r="D2158" s="17">
        <v>101.83</v>
      </c>
      <c r="E2158" s="17">
        <v>16612</v>
      </c>
      <c r="F2158" s="17">
        <v>99708.040000000037</v>
      </c>
    </row>
    <row r="2159" spans="2:6" x14ac:dyDescent="0.25">
      <c r="B2159" s="14">
        <v>2114</v>
      </c>
      <c r="C2159" s="17">
        <v>42</v>
      </c>
      <c r="D2159" s="17">
        <v>87.91</v>
      </c>
      <c r="E2159" s="17">
        <v>18601</v>
      </c>
      <c r="F2159" s="17">
        <v>435143.09000000008</v>
      </c>
    </row>
    <row r="2160" spans="2:6" x14ac:dyDescent="0.25">
      <c r="B2160" s="14">
        <v>2115</v>
      </c>
      <c r="C2160" s="17">
        <v>40</v>
      </c>
      <c r="D2160" s="17">
        <v>77.040000000000006</v>
      </c>
      <c r="E2160" s="17">
        <v>27452</v>
      </c>
      <c r="F2160" s="17">
        <v>1399965.92</v>
      </c>
    </row>
    <row r="2161" spans="2:6" x14ac:dyDescent="0.25">
      <c r="B2161" s="14">
        <v>2116</v>
      </c>
      <c r="C2161" s="17">
        <v>41</v>
      </c>
      <c r="D2161" s="17">
        <v>84.55</v>
      </c>
      <c r="E2161" s="17">
        <v>13616</v>
      </c>
      <c r="F2161" s="17">
        <v>150095.20000000007</v>
      </c>
    </row>
    <row r="2162" spans="2:6" x14ac:dyDescent="0.25">
      <c r="B2162" s="14">
        <v>2117</v>
      </c>
      <c r="C2162" s="17">
        <v>41</v>
      </c>
      <c r="D2162" s="17">
        <v>78.53</v>
      </c>
      <c r="E2162" s="17">
        <v>9436</v>
      </c>
      <c r="F2162" s="17">
        <v>-100121.07999999996</v>
      </c>
    </row>
    <row r="2163" spans="2:6" x14ac:dyDescent="0.25">
      <c r="B2163" s="14">
        <v>2118</v>
      </c>
      <c r="C2163" s="17">
        <v>40</v>
      </c>
      <c r="D2163" s="17">
        <v>77.53</v>
      </c>
      <c r="E2163" s="17">
        <v>18570</v>
      </c>
      <c r="F2163" s="17">
        <v>662897.89999999991</v>
      </c>
    </row>
    <row r="2164" spans="2:6" x14ac:dyDescent="0.25">
      <c r="B2164" s="14">
        <v>2119</v>
      </c>
      <c r="C2164" s="17">
        <v>42</v>
      </c>
      <c r="D2164" s="17">
        <v>78.099999999999994</v>
      </c>
      <c r="E2164" s="17">
        <v>13047</v>
      </c>
      <c r="F2164" s="17">
        <v>179408.30000000005</v>
      </c>
    </row>
    <row r="2165" spans="2:6" x14ac:dyDescent="0.25">
      <c r="B2165" s="14">
        <v>2120</v>
      </c>
      <c r="C2165" s="17">
        <v>41</v>
      </c>
      <c r="D2165" s="17">
        <v>89.62</v>
      </c>
      <c r="E2165" s="17">
        <v>24269</v>
      </c>
      <c r="F2165" s="17">
        <v>809514.22</v>
      </c>
    </row>
    <row r="2166" spans="2:6" x14ac:dyDescent="0.25">
      <c r="B2166" s="14">
        <v>2121</v>
      </c>
      <c r="C2166" s="17">
        <v>44</v>
      </c>
      <c r="D2166" s="17">
        <v>96.5</v>
      </c>
      <c r="E2166" s="17">
        <v>11472</v>
      </c>
      <c r="F2166" s="17">
        <v>-178888</v>
      </c>
    </row>
    <row r="2167" spans="2:6" x14ac:dyDescent="0.25">
      <c r="B2167" s="14">
        <v>2122</v>
      </c>
      <c r="C2167" s="17">
        <v>41</v>
      </c>
      <c r="D2167" s="17">
        <v>78.430000000000007</v>
      </c>
      <c r="E2167" s="17">
        <v>17532</v>
      </c>
      <c r="F2167" s="17">
        <v>545021.24</v>
      </c>
    </row>
    <row r="2168" spans="2:6" x14ac:dyDescent="0.25">
      <c r="B2168" s="14">
        <v>2123</v>
      </c>
      <c r="C2168" s="17">
        <v>42</v>
      </c>
      <c r="D2168" s="17">
        <v>100.99</v>
      </c>
      <c r="E2168" s="17">
        <v>20893</v>
      </c>
      <c r="F2168" s="17">
        <v>320216.93000000017</v>
      </c>
    </row>
    <row r="2169" spans="2:6" x14ac:dyDescent="0.25">
      <c r="B2169" s="14">
        <v>2124</v>
      </c>
      <c r="C2169" s="17">
        <v>41</v>
      </c>
      <c r="D2169" s="17">
        <v>83.62</v>
      </c>
      <c r="E2169" s="17">
        <v>22710</v>
      </c>
      <c r="F2169" s="17">
        <v>839169.79999999981</v>
      </c>
    </row>
    <row r="2170" spans="2:6" x14ac:dyDescent="0.25">
      <c r="B2170" s="14">
        <v>2125</v>
      </c>
      <c r="C2170" s="17">
        <v>42</v>
      </c>
      <c r="D2170" s="17">
        <v>94.53</v>
      </c>
      <c r="E2170" s="17">
        <v>18166</v>
      </c>
      <c r="F2170" s="17">
        <v>284830.02</v>
      </c>
    </row>
    <row r="2171" spans="2:6" x14ac:dyDescent="0.25">
      <c r="B2171" s="14">
        <v>2126</v>
      </c>
      <c r="C2171" s="17">
        <v>40</v>
      </c>
      <c r="D2171" s="17">
        <v>91.48</v>
      </c>
      <c r="E2171" s="17">
        <v>20526</v>
      </c>
      <c r="F2171" s="17">
        <v>535915.52000000002</v>
      </c>
    </row>
    <row r="2172" spans="2:6" x14ac:dyDescent="0.25">
      <c r="B2172" s="14">
        <v>2127</v>
      </c>
      <c r="C2172" s="17">
        <v>45</v>
      </c>
      <c r="D2172" s="17">
        <v>101.16</v>
      </c>
      <c r="E2172" s="17">
        <v>11001</v>
      </c>
      <c r="F2172" s="17">
        <v>-268707.15999999992</v>
      </c>
    </row>
    <row r="2173" spans="2:6" x14ac:dyDescent="0.25">
      <c r="B2173" s="14">
        <v>2128</v>
      </c>
      <c r="C2173" s="17">
        <v>40</v>
      </c>
      <c r="D2173" s="17">
        <v>97.33</v>
      </c>
      <c r="E2173" s="17">
        <v>12838</v>
      </c>
      <c r="F2173" s="17">
        <v>-58280.539999999921</v>
      </c>
    </row>
    <row r="2174" spans="2:6" x14ac:dyDescent="0.25">
      <c r="B2174" s="14">
        <v>2129</v>
      </c>
      <c r="C2174" s="17">
        <v>43</v>
      </c>
      <c r="D2174" s="17">
        <v>87.85</v>
      </c>
      <c r="E2174" s="17">
        <v>10855</v>
      </c>
      <c r="F2174" s="17">
        <v>-110231.74999999988</v>
      </c>
    </row>
    <row r="2175" spans="2:6" x14ac:dyDescent="0.25">
      <c r="B2175" s="14">
        <v>2130</v>
      </c>
      <c r="C2175" s="17">
        <v>43</v>
      </c>
      <c r="D2175" s="17">
        <v>103.49</v>
      </c>
      <c r="E2175" s="17">
        <v>21615</v>
      </c>
      <c r="F2175" s="17">
        <v>285003.65000000014</v>
      </c>
    </row>
    <row r="2176" spans="2:6" x14ac:dyDescent="0.25">
      <c r="B2176" s="14">
        <v>2131</v>
      </c>
      <c r="C2176" s="17">
        <v>41</v>
      </c>
      <c r="D2176" s="17">
        <v>92.1</v>
      </c>
      <c r="E2176" s="17">
        <v>19192</v>
      </c>
      <c r="F2176" s="17">
        <v>414752.80000000005</v>
      </c>
    </row>
    <row r="2177" spans="2:6" x14ac:dyDescent="0.25">
      <c r="B2177" s="14">
        <v>2132</v>
      </c>
      <c r="C2177" s="17">
        <v>41</v>
      </c>
      <c r="D2177" s="17">
        <v>80.62</v>
      </c>
      <c r="E2177" s="17">
        <v>7415</v>
      </c>
      <c r="F2177" s="17">
        <v>-276227.30000000005</v>
      </c>
    </row>
    <row r="2178" spans="2:6" x14ac:dyDescent="0.25">
      <c r="B2178" s="14">
        <v>2133</v>
      </c>
      <c r="C2178" s="17">
        <v>44</v>
      </c>
      <c r="D2178" s="17">
        <v>85.73</v>
      </c>
      <c r="E2178" s="17">
        <v>14497</v>
      </c>
      <c r="F2178" s="17">
        <v>154207.18999999994</v>
      </c>
    </row>
    <row r="2179" spans="2:6" x14ac:dyDescent="0.25">
      <c r="B2179" s="14">
        <v>2134</v>
      </c>
      <c r="C2179" s="17">
        <v>41</v>
      </c>
      <c r="D2179" s="17">
        <v>80.930000000000007</v>
      </c>
      <c r="E2179" s="17">
        <v>8830</v>
      </c>
      <c r="F2179" s="17">
        <v>-169471.90000000002</v>
      </c>
    </row>
    <row r="2180" spans="2:6" x14ac:dyDescent="0.25">
      <c r="B2180" s="14">
        <v>2135</v>
      </c>
      <c r="C2180" s="17">
        <v>42</v>
      </c>
      <c r="D2180" s="17">
        <v>99.02</v>
      </c>
      <c r="E2180" s="17">
        <v>29902</v>
      </c>
      <c r="F2180" s="17">
        <v>883717.9600000002</v>
      </c>
    </row>
    <row r="2181" spans="2:6" x14ac:dyDescent="0.25">
      <c r="B2181" s="14">
        <v>2136</v>
      </c>
      <c r="C2181" s="17">
        <v>42</v>
      </c>
      <c r="D2181" s="17">
        <v>102.43</v>
      </c>
      <c r="E2181" s="17">
        <v>11853</v>
      </c>
      <c r="F2181" s="17">
        <v>-203181.79000000004</v>
      </c>
    </row>
    <row r="2182" spans="2:6" x14ac:dyDescent="0.25">
      <c r="B2182" s="14">
        <v>2137</v>
      </c>
      <c r="C2182" s="17">
        <v>40</v>
      </c>
      <c r="D2182" s="17">
        <v>82.22</v>
      </c>
      <c r="E2182" s="17">
        <v>18269</v>
      </c>
      <c r="F2182" s="17">
        <v>552693.82000000007</v>
      </c>
    </row>
    <row r="2183" spans="2:6" x14ac:dyDescent="0.25">
      <c r="B2183" s="14">
        <v>2138</v>
      </c>
      <c r="C2183" s="17">
        <v>42</v>
      </c>
      <c r="D2183" s="17">
        <v>76.16</v>
      </c>
      <c r="E2183" s="17">
        <v>15663</v>
      </c>
      <c r="F2183" s="17">
        <v>416196.92000000016</v>
      </c>
    </row>
    <row r="2184" spans="2:6" x14ac:dyDescent="0.25">
      <c r="B2184" s="14">
        <v>2139</v>
      </c>
      <c r="C2184" s="17">
        <v>45</v>
      </c>
      <c r="D2184" s="17">
        <v>85.68</v>
      </c>
      <c r="E2184" s="17">
        <v>17880</v>
      </c>
      <c r="F2184" s="17">
        <v>371561.59999999986</v>
      </c>
    </row>
    <row r="2185" spans="2:6" x14ac:dyDescent="0.25">
      <c r="B2185" s="14">
        <v>2140</v>
      </c>
      <c r="C2185" s="17">
        <v>43</v>
      </c>
      <c r="D2185" s="17">
        <v>89.96</v>
      </c>
      <c r="E2185" s="17">
        <v>16025</v>
      </c>
      <c r="F2185" s="17">
        <v>208291</v>
      </c>
    </row>
    <row r="2186" spans="2:6" x14ac:dyDescent="0.25">
      <c r="B2186" s="14">
        <v>2141</v>
      </c>
      <c r="C2186" s="17">
        <v>39</v>
      </c>
      <c r="D2186" s="17">
        <v>81.760000000000005</v>
      </c>
      <c r="E2186" s="17">
        <v>12022</v>
      </c>
      <c r="F2186" s="17">
        <v>90601.279999999912</v>
      </c>
    </row>
    <row r="2187" spans="2:6" x14ac:dyDescent="0.25">
      <c r="B2187" s="14">
        <v>2142</v>
      </c>
      <c r="C2187" s="17">
        <v>44</v>
      </c>
      <c r="D2187" s="17">
        <v>90.95</v>
      </c>
      <c r="E2187" s="17">
        <v>14160</v>
      </c>
      <c r="F2187" s="17">
        <v>56948</v>
      </c>
    </row>
    <row r="2188" spans="2:6" x14ac:dyDescent="0.25">
      <c r="B2188" s="14">
        <v>2143</v>
      </c>
      <c r="C2188" s="17">
        <v>43</v>
      </c>
      <c r="D2188" s="17">
        <v>87.47</v>
      </c>
      <c r="E2188" s="17">
        <v>16479</v>
      </c>
      <c r="F2188" s="17">
        <v>279305.87000000011</v>
      </c>
    </row>
    <row r="2189" spans="2:6" x14ac:dyDescent="0.25">
      <c r="B2189" s="14">
        <v>2144</v>
      </c>
      <c r="C2189" s="17">
        <v>42</v>
      </c>
      <c r="D2189" s="17">
        <v>75.069999999999993</v>
      </c>
      <c r="E2189" s="17">
        <v>13527</v>
      </c>
      <c r="F2189" s="17">
        <v>258267.1100000001</v>
      </c>
    </row>
    <row r="2190" spans="2:6" x14ac:dyDescent="0.25">
      <c r="B2190" s="14">
        <v>2145</v>
      </c>
      <c r="C2190" s="17">
        <v>39</v>
      </c>
      <c r="D2190" s="17">
        <v>82.08</v>
      </c>
      <c r="E2190" s="17">
        <v>23409</v>
      </c>
      <c r="F2190" s="17">
        <v>974029.28</v>
      </c>
    </row>
    <row r="2191" spans="2:6" x14ac:dyDescent="0.25">
      <c r="B2191" s="14">
        <v>2146</v>
      </c>
      <c r="C2191" s="17">
        <v>40</v>
      </c>
      <c r="D2191" s="17">
        <v>92.91</v>
      </c>
      <c r="E2191" s="17">
        <v>15838</v>
      </c>
      <c r="F2191" s="17">
        <v>196733.42000000004</v>
      </c>
    </row>
    <row r="2192" spans="2:6" x14ac:dyDescent="0.25">
      <c r="B2192" s="14">
        <v>2147</v>
      </c>
      <c r="C2192" s="17">
        <v>40</v>
      </c>
      <c r="D2192" s="17">
        <v>100.7</v>
      </c>
      <c r="E2192" s="17">
        <v>14068</v>
      </c>
      <c r="F2192" s="17">
        <v>-29835.600000000093</v>
      </c>
    </row>
    <row r="2193" spans="2:6" x14ac:dyDescent="0.25">
      <c r="B2193" s="14">
        <v>2148</v>
      </c>
      <c r="C2193" s="17">
        <v>42</v>
      </c>
      <c r="D2193" s="17">
        <v>96.3</v>
      </c>
      <c r="E2193" s="17">
        <v>20361</v>
      </c>
      <c r="F2193" s="17">
        <v>385912.69999999995</v>
      </c>
    </row>
    <row r="2194" spans="2:6" x14ac:dyDescent="0.25">
      <c r="B2194" s="14">
        <v>2149</v>
      </c>
      <c r="C2194" s="17">
        <v>41</v>
      </c>
      <c r="D2194" s="17">
        <v>101.85</v>
      </c>
      <c r="E2194" s="17">
        <v>9829</v>
      </c>
      <c r="F2194" s="17">
        <v>-298101.64999999991</v>
      </c>
    </row>
    <row r="2195" spans="2:6" x14ac:dyDescent="0.25">
      <c r="B2195" s="14">
        <v>2150</v>
      </c>
      <c r="C2195" s="17">
        <v>41</v>
      </c>
      <c r="D2195" s="17">
        <v>103.51</v>
      </c>
      <c r="E2195" s="17">
        <v>20822</v>
      </c>
      <c r="F2195" s="17">
        <v>284590.7799999998</v>
      </c>
    </row>
    <row r="2196" spans="2:6" x14ac:dyDescent="0.25">
      <c r="B2196" s="14">
        <v>2151</v>
      </c>
      <c r="C2196" s="17">
        <v>40</v>
      </c>
      <c r="D2196" s="17">
        <v>85.34</v>
      </c>
      <c r="E2196" s="17">
        <v>5614</v>
      </c>
      <c r="F2196" s="17">
        <v>-436472.76</v>
      </c>
    </row>
    <row r="2197" spans="2:6" x14ac:dyDescent="0.25">
      <c r="B2197" s="14">
        <v>2152</v>
      </c>
      <c r="C2197" s="17">
        <v>44</v>
      </c>
      <c r="D2197" s="17">
        <v>96.63</v>
      </c>
      <c r="E2197" s="17">
        <v>9329</v>
      </c>
      <c r="F2197" s="17">
        <v>-305466.2699999999</v>
      </c>
    </row>
    <row r="2198" spans="2:6" x14ac:dyDescent="0.25">
      <c r="B2198" s="14">
        <v>2153</v>
      </c>
      <c r="C2198" s="17">
        <v>45</v>
      </c>
      <c r="D2198" s="17">
        <v>94.84</v>
      </c>
      <c r="E2198" s="17">
        <v>9741</v>
      </c>
      <c r="F2198" s="17">
        <v>-273722.44000000006</v>
      </c>
    </row>
    <row r="2199" spans="2:6" x14ac:dyDescent="0.25">
      <c r="B2199" s="14">
        <v>2154</v>
      </c>
      <c r="C2199" s="17">
        <v>41</v>
      </c>
      <c r="D2199" s="17">
        <v>95.82</v>
      </c>
      <c r="E2199" s="17">
        <v>15991</v>
      </c>
      <c r="F2199" s="17">
        <v>144320.38000000012</v>
      </c>
    </row>
    <row r="2200" spans="2:6" x14ac:dyDescent="0.25">
      <c r="B2200" s="14">
        <v>2155</v>
      </c>
      <c r="C2200" s="17">
        <v>41</v>
      </c>
      <c r="D2200" s="17">
        <v>97.04</v>
      </c>
      <c r="E2200" s="17">
        <v>16479</v>
      </c>
      <c r="F2200" s="17">
        <v>154559.83999999985</v>
      </c>
    </row>
    <row r="2201" spans="2:6" x14ac:dyDescent="0.25">
      <c r="B2201" s="14">
        <v>2156</v>
      </c>
      <c r="C2201" s="17">
        <v>43</v>
      </c>
      <c r="D2201" s="17">
        <v>84.85</v>
      </c>
      <c r="E2201" s="17">
        <v>23072</v>
      </c>
      <c r="F2201" s="17">
        <v>791572.8</v>
      </c>
    </row>
    <row r="2202" spans="2:6" x14ac:dyDescent="0.25">
      <c r="B2202" s="14">
        <v>2157</v>
      </c>
      <c r="C2202" s="17">
        <v>42</v>
      </c>
      <c r="D2202" s="17">
        <v>81.77</v>
      </c>
      <c r="E2202" s="17">
        <v>15409</v>
      </c>
      <c r="F2202" s="17">
        <v>309219.07000000007</v>
      </c>
    </row>
    <row r="2203" spans="2:6" x14ac:dyDescent="0.25">
      <c r="B2203" s="14">
        <v>2158</v>
      </c>
      <c r="C2203" s="17">
        <v>42</v>
      </c>
      <c r="D2203" s="17">
        <v>92.53</v>
      </c>
      <c r="E2203" s="17">
        <v>14346</v>
      </c>
      <c r="F2203" s="17">
        <v>74886.62</v>
      </c>
    </row>
    <row r="2204" spans="2:6" x14ac:dyDescent="0.25">
      <c r="B2204" s="14">
        <v>2159</v>
      </c>
      <c r="C2204" s="17">
        <v>42</v>
      </c>
      <c r="D2204" s="17">
        <v>91.94</v>
      </c>
      <c r="E2204" s="17">
        <v>18666</v>
      </c>
      <c r="F2204" s="17">
        <v>364409.95999999996</v>
      </c>
    </row>
    <row r="2205" spans="2:6" x14ac:dyDescent="0.25">
      <c r="B2205" s="14">
        <v>2160</v>
      </c>
      <c r="C2205" s="17">
        <v>45</v>
      </c>
      <c r="D2205" s="17">
        <v>96.36</v>
      </c>
      <c r="E2205" s="17">
        <v>32082</v>
      </c>
      <c r="F2205" s="17">
        <v>999206.48</v>
      </c>
    </row>
    <row r="2206" spans="2:6" x14ac:dyDescent="0.25">
      <c r="B2206" s="14">
        <v>2161</v>
      </c>
      <c r="C2206" s="17">
        <v>40</v>
      </c>
      <c r="D2206" s="17">
        <v>83.37</v>
      </c>
      <c r="E2206" s="17">
        <v>30533</v>
      </c>
      <c r="F2206" s="17">
        <v>1459210.79</v>
      </c>
    </row>
    <row r="2207" spans="2:6" x14ac:dyDescent="0.25">
      <c r="B2207" s="14">
        <v>2162</v>
      </c>
      <c r="C2207" s="17">
        <v>40</v>
      </c>
      <c r="D2207" s="17">
        <v>78.53</v>
      </c>
      <c r="E2207" s="17">
        <v>17029</v>
      </c>
      <c r="F2207" s="17">
        <v>520323.62999999989</v>
      </c>
    </row>
    <row r="2208" spans="2:6" x14ac:dyDescent="0.25">
      <c r="B2208" s="14">
        <v>2163</v>
      </c>
      <c r="C2208" s="17">
        <v>39</v>
      </c>
      <c r="D2208" s="17">
        <v>77.78</v>
      </c>
      <c r="E2208" s="17">
        <v>20321</v>
      </c>
      <c r="F2208" s="17">
        <v>820792.61999999988</v>
      </c>
    </row>
    <row r="2209" spans="2:6" x14ac:dyDescent="0.25">
      <c r="B2209" s="14">
        <v>2164</v>
      </c>
      <c r="C2209" s="17">
        <v>39</v>
      </c>
      <c r="D2209" s="17">
        <v>89.34</v>
      </c>
      <c r="E2209" s="17">
        <v>18526</v>
      </c>
      <c r="F2209" s="17">
        <v>459047.15999999992</v>
      </c>
    </row>
    <row r="2210" spans="2:6" x14ac:dyDescent="0.25">
      <c r="B2210" s="14">
        <v>2165</v>
      </c>
      <c r="C2210" s="17">
        <v>44</v>
      </c>
      <c r="D2210" s="17">
        <v>80.45</v>
      </c>
      <c r="E2210" s="17">
        <v>17898</v>
      </c>
      <c r="F2210" s="17">
        <v>484295.89999999991</v>
      </c>
    </row>
    <row r="2211" spans="2:6" x14ac:dyDescent="0.25">
      <c r="B2211" s="14">
        <v>2166</v>
      </c>
      <c r="C2211" s="17">
        <v>40</v>
      </c>
      <c r="D2211" s="17">
        <v>77.55</v>
      </c>
      <c r="E2211" s="17">
        <v>22086</v>
      </c>
      <c r="F2211" s="17">
        <v>948904.7</v>
      </c>
    </row>
    <row r="2212" spans="2:6" x14ac:dyDescent="0.25">
      <c r="B2212" s="14">
        <v>2167</v>
      </c>
      <c r="C2212" s="17">
        <v>41</v>
      </c>
      <c r="D2212" s="17">
        <v>104.61</v>
      </c>
      <c r="E2212" s="17">
        <v>17501</v>
      </c>
      <c r="F2212" s="17">
        <v>84378.390000000014</v>
      </c>
    </row>
    <row r="2213" spans="2:6" x14ac:dyDescent="0.25">
      <c r="B2213" s="14">
        <v>2168</v>
      </c>
      <c r="C2213" s="17">
        <v>39</v>
      </c>
      <c r="D2213" s="17">
        <v>83.74</v>
      </c>
      <c r="E2213" s="17">
        <v>10697</v>
      </c>
      <c r="F2213" s="17">
        <v>-34246.779999999912</v>
      </c>
    </row>
    <row r="2214" spans="2:6" x14ac:dyDescent="0.25">
      <c r="B2214" s="14">
        <v>2169</v>
      </c>
      <c r="C2214" s="17">
        <v>41</v>
      </c>
      <c r="D2214" s="17">
        <v>96.28</v>
      </c>
      <c r="E2214" s="17">
        <v>13322</v>
      </c>
      <c r="F2214" s="17">
        <v>-27766.160000000033</v>
      </c>
    </row>
    <row r="2215" spans="2:6" x14ac:dyDescent="0.25">
      <c r="B2215" s="14">
        <v>2170</v>
      </c>
      <c r="C2215" s="17">
        <v>39</v>
      </c>
      <c r="D2215" s="17">
        <v>103.28</v>
      </c>
      <c r="E2215" s="17">
        <v>22062</v>
      </c>
      <c r="F2215" s="17">
        <v>401356.6399999999</v>
      </c>
    </row>
    <row r="2216" spans="2:6" x14ac:dyDescent="0.25">
      <c r="B2216" s="14">
        <v>2171</v>
      </c>
      <c r="C2216" s="17">
        <v>41</v>
      </c>
      <c r="D2216" s="17">
        <v>100.94</v>
      </c>
      <c r="E2216" s="17">
        <v>7177</v>
      </c>
      <c r="F2216" s="17">
        <v>-440480.38</v>
      </c>
    </row>
    <row r="2217" spans="2:6" x14ac:dyDescent="0.25">
      <c r="B2217" s="14">
        <v>2172</v>
      </c>
      <c r="C2217" s="17">
        <v>43</v>
      </c>
      <c r="D2217" s="17">
        <v>94.82</v>
      </c>
      <c r="E2217" s="17">
        <v>10101</v>
      </c>
      <c r="F2217" s="17">
        <v>-232020.81999999995</v>
      </c>
    </row>
    <row r="2218" spans="2:6" x14ac:dyDescent="0.25">
      <c r="B2218" s="14">
        <v>2173</v>
      </c>
      <c r="C2218" s="17">
        <v>44</v>
      </c>
      <c r="D2218" s="17">
        <v>80.010000000000005</v>
      </c>
      <c r="E2218" s="17">
        <v>26332</v>
      </c>
      <c r="F2218" s="17">
        <v>1124636.68</v>
      </c>
    </row>
    <row r="2219" spans="2:6" x14ac:dyDescent="0.25">
      <c r="B2219" s="14">
        <v>2174</v>
      </c>
      <c r="C2219" s="17">
        <v>42</v>
      </c>
      <c r="D2219" s="17">
        <v>87.74</v>
      </c>
      <c r="E2219" s="17">
        <v>31723</v>
      </c>
      <c r="F2219" s="17">
        <v>1347134.98</v>
      </c>
    </row>
    <row r="2220" spans="2:6" x14ac:dyDescent="0.25">
      <c r="B2220" s="14">
        <v>2175</v>
      </c>
      <c r="C2220" s="17">
        <v>40</v>
      </c>
      <c r="D2220" s="17">
        <v>78.540000000000006</v>
      </c>
      <c r="E2220" s="17">
        <v>15180</v>
      </c>
      <c r="F2220" s="17">
        <v>371382.79999999981</v>
      </c>
    </row>
    <row r="2221" spans="2:6" x14ac:dyDescent="0.25">
      <c r="B2221" s="14">
        <v>2176</v>
      </c>
      <c r="C2221" s="17">
        <v>40</v>
      </c>
      <c r="D2221" s="17">
        <v>75.88</v>
      </c>
      <c r="E2221" s="17">
        <v>20451</v>
      </c>
      <c r="F2221" s="17">
        <v>849887.12000000011</v>
      </c>
    </row>
    <row r="2222" spans="2:6" x14ac:dyDescent="0.25">
      <c r="B2222" s="14">
        <v>2177</v>
      </c>
      <c r="C2222" s="17">
        <v>43</v>
      </c>
      <c r="D2222" s="17">
        <v>89.6</v>
      </c>
      <c r="E2222" s="17">
        <v>18695</v>
      </c>
      <c r="F2222" s="17">
        <v>391348</v>
      </c>
    </row>
    <row r="2223" spans="2:6" x14ac:dyDescent="0.25">
      <c r="B2223" s="14">
        <v>2178</v>
      </c>
      <c r="C2223" s="17">
        <v>39</v>
      </c>
      <c r="D2223" s="17">
        <v>81.53</v>
      </c>
      <c r="E2223" s="17">
        <v>18164</v>
      </c>
      <c r="F2223" s="17">
        <v>575329.08000000007</v>
      </c>
    </row>
    <row r="2224" spans="2:6" x14ac:dyDescent="0.25">
      <c r="B2224" s="14">
        <v>2179</v>
      </c>
      <c r="C2224" s="17">
        <v>42</v>
      </c>
      <c r="D2224" s="17">
        <v>89.6</v>
      </c>
      <c r="E2224" s="17">
        <v>19972</v>
      </c>
      <c r="F2224" s="17">
        <v>496112.80000000005</v>
      </c>
    </row>
    <row r="2225" spans="2:6" x14ac:dyDescent="0.25">
      <c r="B2225" s="14">
        <v>2180</v>
      </c>
      <c r="C2225" s="17">
        <v>43</v>
      </c>
      <c r="D2225" s="17">
        <v>89.81</v>
      </c>
      <c r="E2225" s="17">
        <v>25288</v>
      </c>
      <c r="F2225" s="17">
        <v>823812.72</v>
      </c>
    </row>
    <row r="2226" spans="2:6" x14ac:dyDescent="0.25">
      <c r="B2226" s="14">
        <v>2181</v>
      </c>
      <c r="C2226" s="17">
        <v>40</v>
      </c>
      <c r="D2226" s="17">
        <v>83.77</v>
      </c>
      <c r="E2226" s="17">
        <v>12720</v>
      </c>
      <c r="F2226" s="17">
        <v>106925.60000000009</v>
      </c>
    </row>
    <row r="2227" spans="2:6" x14ac:dyDescent="0.25">
      <c r="B2227" s="14">
        <v>2182</v>
      </c>
      <c r="C2227" s="17">
        <v>40</v>
      </c>
      <c r="D2227" s="17">
        <v>80.010000000000005</v>
      </c>
      <c r="E2227" s="17">
        <v>24319</v>
      </c>
      <c r="F2227" s="17">
        <v>1070957.8099999998</v>
      </c>
    </row>
    <row r="2228" spans="2:6" x14ac:dyDescent="0.25">
      <c r="B2228" s="14">
        <v>2183</v>
      </c>
      <c r="C2228" s="17">
        <v>39</v>
      </c>
      <c r="D2228" s="17">
        <v>94.04</v>
      </c>
      <c r="E2228" s="17">
        <v>16529</v>
      </c>
      <c r="F2228" s="17">
        <v>240252.83999999985</v>
      </c>
    </row>
    <row r="2229" spans="2:6" x14ac:dyDescent="0.25">
      <c r="B2229" s="14">
        <v>2184</v>
      </c>
      <c r="C2229" s="17">
        <v>39</v>
      </c>
      <c r="D2229" s="17">
        <v>79.510000000000005</v>
      </c>
      <c r="E2229" s="17">
        <v>28384</v>
      </c>
      <c r="F2229" s="17">
        <v>1434628.1599999997</v>
      </c>
    </row>
    <row r="2230" spans="2:6" x14ac:dyDescent="0.25">
      <c r="B2230" s="14">
        <v>2185</v>
      </c>
      <c r="C2230" s="17">
        <v>44</v>
      </c>
      <c r="D2230" s="17">
        <v>84.36</v>
      </c>
      <c r="E2230" s="17">
        <v>16016</v>
      </c>
      <c r="F2230" s="17">
        <v>281370.23999999999</v>
      </c>
    </row>
    <row r="2231" spans="2:6" x14ac:dyDescent="0.25">
      <c r="B2231" s="14">
        <v>2186</v>
      </c>
      <c r="C2231" s="17">
        <v>43</v>
      </c>
      <c r="D2231" s="17">
        <v>94.29</v>
      </c>
      <c r="E2231" s="17">
        <v>22682</v>
      </c>
      <c r="F2231" s="17">
        <v>549706.22</v>
      </c>
    </row>
    <row r="2232" spans="2:6" x14ac:dyDescent="0.25">
      <c r="B2232" s="14">
        <v>2187</v>
      </c>
      <c r="C2232" s="17">
        <v>40</v>
      </c>
      <c r="D2232" s="17">
        <v>86.3</v>
      </c>
      <c r="E2232" s="17">
        <v>17782</v>
      </c>
      <c r="F2232" s="17">
        <v>442751.40000000014</v>
      </c>
    </row>
    <row r="2233" spans="2:6" x14ac:dyDescent="0.25">
      <c r="B2233" s="14">
        <v>2188</v>
      </c>
      <c r="C2233" s="17">
        <v>41</v>
      </c>
      <c r="D2233" s="17">
        <v>104.43</v>
      </c>
      <c r="E2233" s="17">
        <v>18330</v>
      </c>
      <c r="F2233" s="17">
        <v>131938.09999999986</v>
      </c>
    </row>
    <row r="2234" spans="2:6" x14ac:dyDescent="0.25">
      <c r="B2234" s="14">
        <v>2189</v>
      </c>
      <c r="C2234" s="17">
        <v>41</v>
      </c>
      <c r="D2234" s="17">
        <v>85.72</v>
      </c>
      <c r="E2234" s="17">
        <v>18263</v>
      </c>
      <c r="F2234" s="17">
        <v>470049.64000000013</v>
      </c>
    </row>
    <row r="2235" spans="2:6" x14ac:dyDescent="0.25">
      <c r="B2235" s="14">
        <v>2190</v>
      </c>
      <c r="C2235" s="17">
        <v>41</v>
      </c>
      <c r="D2235" s="17">
        <v>91.25</v>
      </c>
      <c r="E2235" s="17">
        <v>14352</v>
      </c>
      <c r="F2235" s="17">
        <v>107996</v>
      </c>
    </row>
    <row r="2236" spans="2:6" x14ac:dyDescent="0.25">
      <c r="B2236" s="14">
        <v>2191</v>
      </c>
      <c r="C2236" s="17">
        <v>42</v>
      </c>
      <c r="D2236" s="17">
        <v>100.82</v>
      </c>
      <c r="E2236" s="17">
        <v>14821</v>
      </c>
      <c r="F2236" s="17">
        <v>-17356.219999999856</v>
      </c>
    </row>
    <row r="2237" spans="2:6" x14ac:dyDescent="0.25">
      <c r="B2237" s="14">
        <v>2192</v>
      </c>
      <c r="C2237" s="17">
        <v>39</v>
      </c>
      <c r="D2237" s="17">
        <v>77.72</v>
      </c>
      <c r="E2237" s="17">
        <v>18526</v>
      </c>
      <c r="F2237" s="17">
        <v>674319.28</v>
      </c>
    </row>
    <row r="2238" spans="2:6" x14ac:dyDescent="0.25">
      <c r="B2238" s="14">
        <v>2193</v>
      </c>
      <c r="C2238" s="17">
        <v>45</v>
      </c>
      <c r="D2238" s="17">
        <v>82</v>
      </c>
      <c r="E2238" s="17">
        <v>14735</v>
      </c>
      <c r="F2238" s="17">
        <v>210920</v>
      </c>
    </row>
    <row r="2239" spans="2:6" x14ac:dyDescent="0.25">
      <c r="B2239" s="14">
        <v>2194</v>
      </c>
      <c r="C2239" s="17">
        <v>42</v>
      </c>
      <c r="D2239" s="17">
        <v>76.95</v>
      </c>
      <c r="E2239" s="17">
        <v>16807</v>
      </c>
      <c r="F2239" s="17">
        <v>495400.34999999986</v>
      </c>
    </row>
    <row r="2240" spans="2:6" x14ac:dyDescent="0.25">
      <c r="B2240" s="14">
        <v>2195</v>
      </c>
      <c r="C2240" s="17">
        <v>42</v>
      </c>
      <c r="D2240" s="17">
        <v>99.94</v>
      </c>
      <c r="E2240" s="17">
        <v>6524</v>
      </c>
      <c r="F2240" s="17">
        <v>-477740.56</v>
      </c>
    </row>
    <row r="2241" spans="2:6" x14ac:dyDescent="0.25">
      <c r="B2241" s="14">
        <v>2196</v>
      </c>
      <c r="C2241" s="17">
        <v>42</v>
      </c>
      <c r="D2241" s="17">
        <v>96.14</v>
      </c>
      <c r="E2241" s="17">
        <v>14443</v>
      </c>
      <c r="F2241" s="17">
        <v>29000.979999999981</v>
      </c>
    </row>
    <row r="2242" spans="2:6" x14ac:dyDescent="0.25">
      <c r="B2242" s="14">
        <v>2197</v>
      </c>
      <c r="C2242" s="17">
        <v>41</v>
      </c>
      <c r="D2242" s="17">
        <v>86.04</v>
      </c>
      <c r="E2242" s="17">
        <v>21269</v>
      </c>
      <c r="F2242" s="17">
        <v>680517.23999999976</v>
      </c>
    </row>
    <row r="2243" spans="2:6" x14ac:dyDescent="0.25">
      <c r="B2243" s="14">
        <v>2198</v>
      </c>
      <c r="C2243" s="17">
        <v>40</v>
      </c>
      <c r="D2243" s="17">
        <v>97.61</v>
      </c>
      <c r="E2243" s="17">
        <v>22840</v>
      </c>
      <c r="F2243" s="17">
        <v>552147.60000000009</v>
      </c>
    </row>
    <row r="2244" spans="2:6" x14ac:dyDescent="0.25">
      <c r="B2244" s="14">
        <v>2199</v>
      </c>
      <c r="C2244" s="17">
        <v>42</v>
      </c>
      <c r="D2244" s="17">
        <v>83.34</v>
      </c>
      <c r="E2244" s="17">
        <v>27238</v>
      </c>
      <c r="F2244" s="17">
        <v>1156351.0799999998</v>
      </c>
    </row>
    <row r="2245" spans="2:6" x14ac:dyDescent="0.25">
      <c r="B2245" s="14">
        <v>2200</v>
      </c>
      <c r="C2245" s="17">
        <v>39</v>
      </c>
      <c r="D2245" s="17">
        <v>87.33</v>
      </c>
      <c r="E2245" s="17">
        <v>24286</v>
      </c>
      <c r="F2245" s="17">
        <v>914863.62000000011</v>
      </c>
    </row>
    <row r="2246" spans="2:6" x14ac:dyDescent="0.25">
      <c r="B2246" s="14">
        <v>2201</v>
      </c>
      <c r="C2246" s="17">
        <v>42</v>
      </c>
      <c r="D2246" s="17">
        <v>93.07</v>
      </c>
      <c r="E2246" s="17">
        <v>15019</v>
      </c>
      <c r="F2246" s="17">
        <v>110164.67000000016</v>
      </c>
    </row>
    <row r="2247" spans="2:6" x14ac:dyDescent="0.25">
      <c r="B2247" s="14">
        <v>2202</v>
      </c>
      <c r="C2247" s="17">
        <v>39</v>
      </c>
      <c r="D2247" s="17">
        <v>92.54</v>
      </c>
      <c r="E2247" s="17">
        <v>19993</v>
      </c>
      <c r="F2247" s="17">
        <v>498727.7799999998</v>
      </c>
    </row>
    <row r="2248" spans="2:6" x14ac:dyDescent="0.25">
      <c r="B2248" s="14">
        <v>2203</v>
      </c>
      <c r="C2248" s="17">
        <v>42</v>
      </c>
      <c r="D2248" s="17">
        <v>79.489999999999995</v>
      </c>
      <c r="E2248" s="17">
        <v>10761</v>
      </c>
      <c r="F2248" s="17">
        <v>-15914.889999999898</v>
      </c>
    </row>
    <row r="2249" spans="2:6" x14ac:dyDescent="0.25">
      <c r="B2249" s="14">
        <v>2204</v>
      </c>
      <c r="C2249" s="17">
        <v>39</v>
      </c>
      <c r="D2249" s="17">
        <v>82.8</v>
      </c>
      <c r="E2249" s="17">
        <v>18241</v>
      </c>
      <c r="F2249" s="17">
        <v>558205.19999999995</v>
      </c>
    </row>
    <row r="2250" spans="2:6" x14ac:dyDescent="0.25">
      <c r="B2250" s="14">
        <v>2205</v>
      </c>
      <c r="C2250" s="17">
        <v>42</v>
      </c>
      <c r="D2250" s="17">
        <v>77.849999999999994</v>
      </c>
      <c r="E2250" s="17">
        <v>16395</v>
      </c>
      <c r="F2250" s="17">
        <v>447664.25</v>
      </c>
    </row>
    <row r="2251" spans="2:6" x14ac:dyDescent="0.25">
      <c r="B2251" s="14">
        <v>2206</v>
      </c>
      <c r="C2251" s="17">
        <v>42</v>
      </c>
      <c r="D2251" s="17">
        <v>99.6</v>
      </c>
      <c r="E2251" s="17">
        <v>11964</v>
      </c>
      <c r="F2251" s="17">
        <v>-163266.39999999991</v>
      </c>
    </row>
    <row r="2252" spans="2:6" x14ac:dyDescent="0.25">
      <c r="B2252" s="14">
        <v>2207</v>
      </c>
      <c r="C2252" s="17">
        <v>40</v>
      </c>
      <c r="D2252" s="17">
        <v>76.010000000000005</v>
      </c>
      <c r="E2252" s="17">
        <v>20779</v>
      </c>
      <c r="F2252" s="17">
        <v>874449.21</v>
      </c>
    </row>
    <row r="2253" spans="2:6" x14ac:dyDescent="0.25">
      <c r="B2253" s="14">
        <v>2208</v>
      </c>
      <c r="C2253" s="17">
        <v>41</v>
      </c>
      <c r="D2253" s="17">
        <v>92.32</v>
      </c>
      <c r="E2253" s="17">
        <v>18195</v>
      </c>
      <c r="F2253" s="17">
        <v>345047.60000000009</v>
      </c>
    </row>
    <row r="2254" spans="2:6" x14ac:dyDescent="0.25">
      <c r="B2254" s="14">
        <v>2209</v>
      </c>
      <c r="C2254" s="17">
        <v>43</v>
      </c>
      <c r="D2254" s="17">
        <v>92.55</v>
      </c>
      <c r="E2254" s="17">
        <v>15509</v>
      </c>
      <c r="F2254" s="17">
        <v>134046.05000000005</v>
      </c>
    </row>
    <row r="2255" spans="2:6" x14ac:dyDescent="0.25">
      <c r="B2255" s="14">
        <v>2210</v>
      </c>
      <c r="C2255" s="17">
        <v>43</v>
      </c>
      <c r="D2255" s="17">
        <v>76.28</v>
      </c>
      <c r="E2255" s="17">
        <v>17074</v>
      </c>
      <c r="F2255" s="17">
        <v>511139.28</v>
      </c>
    </row>
    <row r="2256" spans="2:6" x14ac:dyDescent="0.25">
      <c r="B2256" s="14">
        <v>2211</v>
      </c>
      <c r="C2256" s="17">
        <v>40</v>
      </c>
      <c r="D2256" s="17">
        <v>93.75</v>
      </c>
      <c r="E2256" s="17">
        <v>15009</v>
      </c>
      <c r="F2256" s="17">
        <v>129337.25</v>
      </c>
    </row>
    <row r="2257" spans="2:6" x14ac:dyDescent="0.25">
      <c r="B2257" s="14">
        <v>2212</v>
      </c>
      <c r="C2257" s="17">
        <v>40</v>
      </c>
      <c r="D2257" s="17">
        <v>85.54</v>
      </c>
      <c r="E2257" s="17">
        <v>23533</v>
      </c>
      <c r="F2257" s="17">
        <v>878734.17999999993</v>
      </c>
    </row>
    <row r="2258" spans="2:6" x14ac:dyDescent="0.25">
      <c r="B2258" s="14">
        <v>2213</v>
      </c>
      <c r="C2258" s="17">
        <v>40</v>
      </c>
      <c r="D2258" s="17">
        <v>104.32</v>
      </c>
      <c r="E2258" s="17">
        <v>15161</v>
      </c>
      <c r="F2258" s="17">
        <v>-20996.519999999902</v>
      </c>
    </row>
    <row r="2259" spans="2:6" x14ac:dyDescent="0.25">
      <c r="B2259" s="14">
        <v>2214</v>
      </c>
      <c r="C2259" s="17">
        <v>41</v>
      </c>
      <c r="D2259" s="17">
        <v>100.62</v>
      </c>
      <c r="E2259" s="17">
        <v>14293</v>
      </c>
      <c r="F2259" s="17">
        <v>-29867.660000000033</v>
      </c>
    </row>
    <row r="2260" spans="2:6" x14ac:dyDescent="0.25">
      <c r="B2260" s="14">
        <v>2215</v>
      </c>
      <c r="C2260" s="17">
        <v>39</v>
      </c>
      <c r="D2260" s="17">
        <v>101.23</v>
      </c>
      <c r="E2260" s="17">
        <v>18374</v>
      </c>
      <c r="F2260" s="17">
        <v>229839.97999999998</v>
      </c>
    </row>
    <row r="2261" spans="2:6" x14ac:dyDescent="0.25">
      <c r="B2261" s="14">
        <v>2216</v>
      </c>
      <c r="C2261" s="17">
        <v>43</v>
      </c>
      <c r="D2261" s="17">
        <v>84.37</v>
      </c>
      <c r="E2261" s="17">
        <v>23576</v>
      </c>
      <c r="F2261" s="17">
        <v>838748.87999999989</v>
      </c>
    </row>
    <row r="2262" spans="2:6" x14ac:dyDescent="0.25">
      <c r="B2262" s="14">
        <v>2217</v>
      </c>
      <c r="C2262" s="17">
        <v>42</v>
      </c>
      <c r="D2262" s="17">
        <v>101.8</v>
      </c>
      <c r="E2262" s="17">
        <v>19382</v>
      </c>
      <c r="F2262" s="17">
        <v>219886.40000000014</v>
      </c>
    </row>
    <row r="2263" spans="2:6" x14ac:dyDescent="0.25">
      <c r="B2263" s="14">
        <v>2218</v>
      </c>
      <c r="C2263" s="17">
        <v>43</v>
      </c>
      <c r="D2263" s="17">
        <v>85.46</v>
      </c>
      <c r="E2263" s="17">
        <v>14152</v>
      </c>
      <c r="F2263" s="17">
        <v>148282.08000000007</v>
      </c>
    </row>
    <row r="2264" spans="2:6" x14ac:dyDescent="0.25">
      <c r="B2264" s="14">
        <v>2219</v>
      </c>
      <c r="C2264" s="17">
        <v>44</v>
      </c>
      <c r="D2264" s="17">
        <v>96.72</v>
      </c>
      <c r="E2264" s="17">
        <v>5896</v>
      </c>
      <c r="F2264" s="17">
        <v>-506381.12</v>
      </c>
    </row>
    <row r="2265" spans="2:6" x14ac:dyDescent="0.25">
      <c r="B2265" s="14">
        <v>2220</v>
      </c>
      <c r="C2265" s="17">
        <v>42</v>
      </c>
      <c r="D2265" s="17">
        <v>103.81</v>
      </c>
      <c r="E2265" s="17">
        <v>16669</v>
      </c>
      <c r="F2265" s="17">
        <v>36624.109999999986</v>
      </c>
    </row>
    <row r="2266" spans="2:6" x14ac:dyDescent="0.25">
      <c r="B2266" s="14">
        <v>2221</v>
      </c>
      <c r="C2266" s="17">
        <v>40</v>
      </c>
      <c r="D2266" s="17">
        <v>88.61</v>
      </c>
      <c r="E2266" s="17">
        <v>16983</v>
      </c>
      <c r="F2266" s="17">
        <v>345433.37000000011</v>
      </c>
    </row>
    <row r="2267" spans="2:6" x14ac:dyDescent="0.25">
      <c r="B2267" s="14">
        <v>2222</v>
      </c>
      <c r="C2267" s="17">
        <v>41</v>
      </c>
      <c r="D2267" s="17">
        <v>92.04</v>
      </c>
      <c r="E2267" s="17">
        <v>17663</v>
      </c>
      <c r="F2267" s="17">
        <v>315051.48</v>
      </c>
    </row>
    <row r="2268" spans="2:6" x14ac:dyDescent="0.25">
      <c r="B2268" s="14">
        <v>2223</v>
      </c>
      <c r="C2268" s="17">
        <v>43</v>
      </c>
      <c r="D2268" s="17">
        <v>97.38</v>
      </c>
      <c r="E2268" s="17">
        <v>22635</v>
      </c>
      <c r="F2268" s="17">
        <v>476863.70000000019</v>
      </c>
    </row>
    <row r="2269" spans="2:6" x14ac:dyDescent="0.25">
      <c r="B2269" s="14">
        <v>2224</v>
      </c>
      <c r="C2269" s="17">
        <v>43</v>
      </c>
      <c r="D2269" s="17">
        <v>81.599999999999994</v>
      </c>
      <c r="E2269" s="17">
        <v>9260</v>
      </c>
      <c r="F2269" s="17">
        <v>-161056</v>
      </c>
    </row>
    <row r="2270" spans="2:6" x14ac:dyDescent="0.25">
      <c r="B2270" s="14">
        <v>2225</v>
      </c>
      <c r="C2270" s="17">
        <v>42</v>
      </c>
      <c r="D2270" s="17">
        <v>92.38</v>
      </c>
      <c r="E2270" s="17">
        <v>12651</v>
      </c>
      <c r="F2270" s="17">
        <v>-32492.379999999888</v>
      </c>
    </row>
    <row r="2271" spans="2:6" x14ac:dyDescent="0.25">
      <c r="B2271" s="14">
        <v>2226</v>
      </c>
      <c r="C2271" s="17">
        <v>42</v>
      </c>
      <c r="D2271" s="17">
        <v>96.32</v>
      </c>
      <c r="E2271" s="17">
        <v>18673</v>
      </c>
      <c r="F2271" s="17">
        <v>283077.64000000013</v>
      </c>
    </row>
    <row r="2272" spans="2:6" x14ac:dyDescent="0.25">
      <c r="B2272" s="14">
        <v>2227</v>
      </c>
      <c r="C2272" s="17">
        <v>43</v>
      </c>
      <c r="D2272" s="17">
        <v>97.6</v>
      </c>
      <c r="E2272" s="17">
        <v>10823</v>
      </c>
      <c r="F2272" s="17">
        <v>-217936.79999999993</v>
      </c>
    </row>
    <row r="2273" spans="2:6" x14ac:dyDescent="0.25">
      <c r="B2273" s="14">
        <v>2228</v>
      </c>
      <c r="C2273" s="17">
        <v>40</v>
      </c>
      <c r="D2273" s="17">
        <v>88.32</v>
      </c>
      <c r="E2273" s="17">
        <v>32093</v>
      </c>
      <c r="F2273" s="17">
        <v>1418333.2400000002</v>
      </c>
    </row>
    <row r="2274" spans="2:6" x14ac:dyDescent="0.25">
      <c r="B2274" s="14">
        <v>2229</v>
      </c>
      <c r="C2274" s="17">
        <v>41</v>
      </c>
      <c r="D2274" s="17">
        <v>79.430000000000007</v>
      </c>
      <c r="E2274" s="17">
        <v>19117</v>
      </c>
      <c r="F2274" s="17">
        <v>652022.68999999994</v>
      </c>
    </row>
    <row r="2275" spans="2:6" x14ac:dyDescent="0.25">
      <c r="B2275" s="14">
        <v>2230</v>
      </c>
      <c r="C2275" s="17">
        <v>40</v>
      </c>
      <c r="D2275" s="17">
        <v>91.59</v>
      </c>
      <c r="E2275" s="17">
        <v>15683</v>
      </c>
      <c r="F2275" s="17">
        <v>207191.03000000003</v>
      </c>
    </row>
    <row r="2276" spans="2:6" x14ac:dyDescent="0.25">
      <c r="B2276" s="14">
        <v>2231</v>
      </c>
      <c r="C2276" s="17">
        <v>42</v>
      </c>
      <c r="D2276" s="17">
        <v>76.489999999999995</v>
      </c>
      <c r="E2276" s="17">
        <v>17079</v>
      </c>
      <c r="F2276" s="17">
        <v>525030.29</v>
      </c>
    </row>
    <row r="2277" spans="2:6" x14ac:dyDescent="0.25">
      <c r="B2277" s="14">
        <v>2232</v>
      </c>
      <c r="C2277" s="17">
        <v>42</v>
      </c>
      <c r="D2277" s="17">
        <v>103.2</v>
      </c>
      <c r="E2277" s="17">
        <v>11458</v>
      </c>
      <c r="F2277" s="17">
        <v>-233559.59999999998</v>
      </c>
    </row>
    <row r="2278" spans="2:6" x14ac:dyDescent="0.25">
      <c r="B2278" s="14">
        <v>2233</v>
      </c>
      <c r="C2278" s="17">
        <v>44</v>
      </c>
      <c r="D2278" s="17">
        <v>82.29</v>
      </c>
      <c r="E2278" s="17">
        <v>19272</v>
      </c>
      <c r="F2278" s="17">
        <v>551267.11999999988</v>
      </c>
    </row>
    <row r="2279" spans="2:6" x14ac:dyDescent="0.25">
      <c r="B2279" s="14">
        <v>2234</v>
      </c>
      <c r="C2279" s="17">
        <v>40</v>
      </c>
      <c r="D2279" s="17">
        <v>103.52</v>
      </c>
      <c r="E2279" s="17">
        <v>15213</v>
      </c>
      <c r="F2279" s="17">
        <v>-5982.7599999998929</v>
      </c>
    </row>
    <row r="2280" spans="2:6" x14ac:dyDescent="0.25">
      <c r="B2280" s="14">
        <v>2235</v>
      </c>
      <c r="C2280" s="17">
        <v>44</v>
      </c>
      <c r="D2280" s="17">
        <v>93.75</v>
      </c>
      <c r="E2280" s="17">
        <v>24256</v>
      </c>
      <c r="F2280" s="17">
        <v>635680</v>
      </c>
    </row>
    <row r="2281" spans="2:6" x14ac:dyDescent="0.25">
      <c r="B2281" s="14">
        <v>2236</v>
      </c>
      <c r="C2281" s="17">
        <v>45</v>
      </c>
      <c r="D2281" s="17">
        <v>77.09</v>
      </c>
      <c r="E2281" s="17">
        <v>22429</v>
      </c>
      <c r="F2281" s="17">
        <v>875014.3899999999</v>
      </c>
    </row>
    <row r="2282" spans="2:6" x14ac:dyDescent="0.25">
      <c r="B2282" s="14">
        <v>2237</v>
      </c>
      <c r="C2282" s="17">
        <v>42</v>
      </c>
      <c r="D2282" s="17">
        <v>103.59</v>
      </c>
      <c r="E2282" s="17">
        <v>22928</v>
      </c>
      <c r="F2282" s="17">
        <v>374584.48</v>
      </c>
    </row>
    <row r="2283" spans="2:6" x14ac:dyDescent="0.25">
      <c r="B2283" s="14">
        <v>2238</v>
      </c>
      <c r="C2283" s="17">
        <v>43</v>
      </c>
      <c r="D2283" s="17">
        <v>96.64</v>
      </c>
      <c r="E2283" s="17">
        <v>18524</v>
      </c>
      <c r="F2283" s="17">
        <v>249584.6399999999</v>
      </c>
    </row>
    <row r="2284" spans="2:6" x14ac:dyDescent="0.25">
      <c r="B2284" s="14">
        <v>2239</v>
      </c>
      <c r="C2284" s="17">
        <v>42</v>
      </c>
      <c r="D2284" s="17">
        <v>89.43</v>
      </c>
      <c r="E2284" s="17">
        <v>18307</v>
      </c>
      <c r="F2284" s="17">
        <v>387003.99</v>
      </c>
    </row>
    <row r="2285" spans="2:6" x14ac:dyDescent="0.25">
      <c r="B2285" s="14">
        <v>2240</v>
      </c>
      <c r="C2285" s="17">
        <v>44</v>
      </c>
      <c r="D2285" s="17">
        <v>90.94</v>
      </c>
      <c r="E2285" s="17">
        <v>15022</v>
      </c>
      <c r="F2285" s="17">
        <v>112309.32000000007</v>
      </c>
    </row>
    <row r="2286" spans="2:6" x14ac:dyDescent="0.25">
      <c r="B2286" s="14">
        <v>2241</v>
      </c>
      <c r="C2286" s="17">
        <v>39</v>
      </c>
      <c r="D2286" s="17">
        <v>98.41</v>
      </c>
      <c r="E2286" s="17">
        <v>19293</v>
      </c>
      <c r="F2286" s="17">
        <v>338255.87000000011</v>
      </c>
    </row>
    <row r="2287" spans="2:6" x14ac:dyDescent="0.25">
      <c r="B2287" s="14">
        <v>2242</v>
      </c>
      <c r="C2287" s="17">
        <v>41</v>
      </c>
      <c r="D2287" s="17">
        <v>83.91</v>
      </c>
      <c r="E2287" s="17">
        <v>18018</v>
      </c>
      <c r="F2287" s="17">
        <v>484953.62000000011</v>
      </c>
    </row>
    <row r="2288" spans="2:6" x14ac:dyDescent="0.25">
      <c r="B2288" s="14">
        <v>2243</v>
      </c>
      <c r="C2288" s="17">
        <v>41</v>
      </c>
      <c r="D2288" s="17">
        <v>84.02</v>
      </c>
      <c r="E2288" s="17">
        <v>17152</v>
      </c>
      <c r="F2288" s="17">
        <v>418904.95999999996</v>
      </c>
    </row>
    <row r="2289" spans="2:6" x14ac:dyDescent="0.25">
      <c r="B2289" s="14">
        <v>2244</v>
      </c>
      <c r="C2289" s="17">
        <v>44</v>
      </c>
      <c r="D2289" s="17">
        <v>90.8</v>
      </c>
      <c r="E2289" s="17">
        <v>22386</v>
      </c>
      <c r="F2289" s="17">
        <v>587181.19999999995</v>
      </c>
    </row>
    <row r="2290" spans="2:6" x14ac:dyDescent="0.25">
      <c r="B2290" s="14">
        <v>2245</v>
      </c>
      <c r="C2290" s="17">
        <v>41</v>
      </c>
      <c r="D2290" s="17">
        <v>95.49</v>
      </c>
      <c r="E2290" s="17">
        <v>13247</v>
      </c>
      <c r="F2290" s="17">
        <v>-21930.029999999912</v>
      </c>
    </row>
    <row r="2291" spans="2:6" x14ac:dyDescent="0.25">
      <c r="B2291" s="14">
        <v>2246</v>
      </c>
      <c r="C2291" s="17">
        <v>41</v>
      </c>
      <c r="D2291" s="17">
        <v>97.93</v>
      </c>
      <c r="E2291" s="17">
        <v>16887</v>
      </c>
      <c r="F2291" s="17">
        <v>164402.08999999985</v>
      </c>
    </row>
    <row r="2292" spans="2:6" x14ac:dyDescent="0.25">
      <c r="B2292" s="14">
        <v>2247</v>
      </c>
      <c r="C2292" s="17">
        <v>39</v>
      </c>
      <c r="D2292" s="17">
        <v>99.24</v>
      </c>
      <c r="E2292" s="17">
        <v>8925</v>
      </c>
      <c r="F2292" s="17">
        <v>-307717</v>
      </c>
    </row>
    <row r="2293" spans="2:6" x14ac:dyDescent="0.25">
      <c r="B2293" s="14">
        <v>2248</v>
      </c>
      <c r="C2293" s="17">
        <v>40</v>
      </c>
      <c r="D2293" s="17">
        <v>90.61</v>
      </c>
      <c r="E2293" s="17">
        <v>9804</v>
      </c>
      <c r="F2293" s="17">
        <v>-179504.43999999994</v>
      </c>
    </row>
    <row r="2294" spans="2:6" x14ac:dyDescent="0.25">
      <c r="B2294" s="14">
        <v>2249</v>
      </c>
      <c r="C2294" s="17">
        <v>45</v>
      </c>
      <c r="D2294" s="17">
        <v>92.2</v>
      </c>
      <c r="E2294" s="17">
        <v>22959</v>
      </c>
      <c r="F2294" s="17">
        <v>568866.19999999995</v>
      </c>
    </row>
    <row r="2295" spans="2:6" x14ac:dyDescent="0.25">
      <c r="B2295" s="14">
        <v>2250</v>
      </c>
      <c r="C2295" s="17">
        <v>41</v>
      </c>
      <c r="D2295" s="17">
        <v>103.26</v>
      </c>
      <c r="E2295" s="17">
        <v>15733</v>
      </c>
      <c r="F2295" s="17">
        <v>11224.419999999925</v>
      </c>
    </row>
    <row r="2296" spans="2:6" x14ac:dyDescent="0.25">
      <c r="B2296" s="14">
        <v>2251</v>
      </c>
      <c r="C2296" s="17">
        <v>43</v>
      </c>
      <c r="D2296" s="17">
        <v>79.63</v>
      </c>
      <c r="E2296" s="17">
        <v>17706</v>
      </c>
      <c r="F2296" s="17">
        <v>502207.22</v>
      </c>
    </row>
    <row r="2297" spans="2:6" x14ac:dyDescent="0.25">
      <c r="B2297" s="14">
        <v>2252</v>
      </c>
      <c r="C2297" s="17">
        <v>44</v>
      </c>
      <c r="D2297" s="17">
        <v>102.54</v>
      </c>
      <c r="E2297" s="17">
        <v>12966</v>
      </c>
      <c r="F2297" s="17">
        <v>-169803.64000000013</v>
      </c>
    </row>
    <row r="2298" spans="2:6" x14ac:dyDescent="0.25">
      <c r="B2298" s="14">
        <v>2253</v>
      </c>
      <c r="C2298" s="17">
        <v>40</v>
      </c>
      <c r="D2298" s="17">
        <v>95.06</v>
      </c>
      <c r="E2298" s="17">
        <v>20885</v>
      </c>
      <c r="F2298" s="17">
        <v>485386.89999999991</v>
      </c>
    </row>
    <row r="2299" spans="2:6" x14ac:dyDescent="0.25">
      <c r="B2299" s="14">
        <v>2254</v>
      </c>
      <c r="C2299" s="17">
        <v>43</v>
      </c>
      <c r="D2299" s="17">
        <v>87.04</v>
      </c>
      <c r="E2299" s="17">
        <v>24250</v>
      </c>
      <c r="F2299" s="17">
        <v>822279.99999999977</v>
      </c>
    </row>
    <row r="2300" spans="2:6" x14ac:dyDescent="0.25">
      <c r="B2300" s="14">
        <v>2255</v>
      </c>
      <c r="C2300" s="17">
        <v>45</v>
      </c>
      <c r="D2300" s="17">
        <v>89.14</v>
      </c>
      <c r="E2300" s="17">
        <v>16895</v>
      </c>
      <c r="F2300" s="17">
        <v>245809.69999999995</v>
      </c>
    </row>
    <row r="2301" spans="2:6" x14ac:dyDescent="0.25">
      <c r="B2301" s="14">
        <v>2256</v>
      </c>
      <c r="C2301" s="17">
        <v>43</v>
      </c>
      <c r="D2301" s="17">
        <v>83.62</v>
      </c>
      <c r="E2301" s="17">
        <v>18773</v>
      </c>
      <c r="F2301" s="17">
        <v>508789.74</v>
      </c>
    </row>
    <row r="2302" spans="2:6" x14ac:dyDescent="0.25">
      <c r="B2302" s="14">
        <v>2257</v>
      </c>
      <c r="C2302" s="17">
        <v>40</v>
      </c>
      <c r="D2302" s="17">
        <v>96.9</v>
      </c>
      <c r="E2302" s="17">
        <v>27124</v>
      </c>
      <c r="F2302" s="17">
        <v>834400.39999999991</v>
      </c>
    </row>
    <row r="2303" spans="2:6" x14ac:dyDescent="0.25">
      <c r="B2303" s="14">
        <v>2258</v>
      </c>
      <c r="C2303" s="17">
        <v>43</v>
      </c>
      <c r="D2303" s="17">
        <v>81.67</v>
      </c>
      <c r="E2303" s="17">
        <v>14979</v>
      </c>
      <c r="F2303" s="17">
        <v>263389.07000000007</v>
      </c>
    </row>
    <row r="2304" spans="2:6" x14ac:dyDescent="0.25">
      <c r="B2304" s="14">
        <v>2259</v>
      </c>
      <c r="C2304" s="17">
        <v>40</v>
      </c>
      <c r="D2304" s="17">
        <v>94.45</v>
      </c>
      <c r="E2304" s="17">
        <v>17619</v>
      </c>
      <c r="F2304" s="17">
        <v>287306.44999999995</v>
      </c>
    </row>
    <row r="2305" spans="2:6" x14ac:dyDescent="0.25">
      <c r="B2305" s="14">
        <v>2260</v>
      </c>
      <c r="C2305" s="17">
        <v>42</v>
      </c>
      <c r="D2305" s="17">
        <v>89.09</v>
      </c>
      <c r="E2305" s="17">
        <v>14301</v>
      </c>
      <c r="F2305" s="17">
        <v>121180.90999999992</v>
      </c>
    </row>
    <row r="2306" spans="2:6" x14ac:dyDescent="0.25">
      <c r="B2306" s="14">
        <v>2261</v>
      </c>
      <c r="C2306" s="17">
        <v>42</v>
      </c>
      <c r="D2306" s="17">
        <v>100.84</v>
      </c>
      <c r="E2306" s="17">
        <v>20894</v>
      </c>
      <c r="F2306" s="17">
        <v>323407.04000000004</v>
      </c>
    </row>
    <row r="2307" spans="2:6" x14ac:dyDescent="0.25">
      <c r="B2307" s="14">
        <v>2262</v>
      </c>
      <c r="C2307" s="17">
        <v>42</v>
      </c>
      <c r="D2307" s="17">
        <v>101.03</v>
      </c>
      <c r="E2307" s="17">
        <v>16071</v>
      </c>
      <c r="F2307" s="17">
        <v>49493.869999999995</v>
      </c>
    </row>
    <row r="2308" spans="2:6" x14ac:dyDescent="0.25">
      <c r="B2308" s="14">
        <v>2263</v>
      </c>
      <c r="C2308" s="17">
        <v>42</v>
      </c>
      <c r="D2308" s="17">
        <v>85.38</v>
      </c>
      <c r="E2308" s="17">
        <v>12093</v>
      </c>
      <c r="F2308" s="17">
        <v>16100.660000000033</v>
      </c>
    </row>
    <row r="2309" spans="2:6" x14ac:dyDescent="0.25">
      <c r="B2309" s="14">
        <v>2264</v>
      </c>
      <c r="C2309" s="17">
        <v>43</v>
      </c>
      <c r="D2309" s="17">
        <v>75.569999999999993</v>
      </c>
      <c r="E2309" s="17">
        <v>14935</v>
      </c>
      <c r="F2309" s="17">
        <v>351222.05000000005</v>
      </c>
    </row>
    <row r="2310" spans="2:6" x14ac:dyDescent="0.25">
      <c r="B2310" s="14">
        <v>2265</v>
      </c>
      <c r="C2310" s="17">
        <v>41</v>
      </c>
      <c r="D2310" s="17">
        <v>100.79</v>
      </c>
      <c r="E2310" s="17">
        <v>11609</v>
      </c>
      <c r="F2310" s="17">
        <v>-185849.1100000001</v>
      </c>
    </row>
    <row r="2311" spans="2:6" x14ac:dyDescent="0.25">
      <c r="B2311" s="14">
        <v>2266</v>
      </c>
      <c r="C2311" s="17">
        <v>39</v>
      </c>
      <c r="D2311" s="17">
        <v>81.47</v>
      </c>
      <c r="E2311" s="17">
        <v>20018</v>
      </c>
      <c r="F2311" s="17">
        <v>722013.54</v>
      </c>
    </row>
    <row r="2312" spans="2:6" x14ac:dyDescent="0.25">
      <c r="B2312" s="14">
        <v>2267</v>
      </c>
      <c r="C2312" s="17">
        <v>42</v>
      </c>
      <c r="D2312" s="17">
        <v>103.1</v>
      </c>
      <c r="E2312" s="17">
        <v>17159</v>
      </c>
      <c r="F2312" s="17">
        <v>74870.100000000093</v>
      </c>
    </row>
    <row r="2313" spans="2:6" x14ac:dyDescent="0.25">
      <c r="B2313" s="14">
        <v>2268</v>
      </c>
      <c r="C2313" s="17">
        <v>42</v>
      </c>
      <c r="D2313" s="17">
        <v>84.32</v>
      </c>
      <c r="E2313" s="17">
        <v>21981</v>
      </c>
      <c r="F2313" s="17">
        <v>747579.08000000007</v>
      </c>
    </row>
    <row r="2314" spans="2:6" x14ac:dyDescent="0.25">
      <c r="B2314" s="14">
        <v>2269</v>
      </c>
      <c r="C2314" s="17">
        <v>40</v>
      </c>
      <c r="D2314" s="17">
        <v>102.4</v>
      </c>
      <c r="E2314" s="17">
        <v>16067</v>
      </c>
      <c r="F2314" s="17">
        <v>59392.199999999953</v>
      </c>
    </row>
    <row r="2315" spans="2:6" x14ac:dyDescent="0.25">
      <c r="B2315" s="14">
        <v>2270</v>
      </c>
      <c r="C2315" s="17">
        <v>40</v>
      </c>
      <c r="D2315" s="17">
        <v>91.02</v>
      </c>
      <c r="E2315" s="17">
        <v>17686</v>
      </c>
      <c r="F2315" s="17">
        <v>352294.28</v>
      </c>
    </row>
    <row r="2316" spans="2:6" x14ac:dyDescent="0.25">
      <c r="B2316" s="14">
        <v>2271</v>
      </c>
      <c r="C2316" s="17">
        <v>40</v>
      </c>
      <c r="D2316" s="17">
        <v>79.66</v>
      </c>
      <c r="E2316" s="17">
        <v>8281</v>
      </c>
      <c r="F2316" s="17">
        <v>-192985.45999999996</v>
      </c>
    </row>
    <row r="2317" spans="2:6" x14ac:dyDescent="0.25">
      <c r="B2317" s="14">
        <v>2272</v>
      </c>
      <c r="C2317" s="17">
        <v>41</v>
      </c>
      <c r="D2317" s="17">
        <v>94.43</v>
      </c>
      <c r="E2317" s="17">
        <v>17953</v>
      </c>
      <c r="F2317" s="17">
        <v>291272.20999999996</v>
      </c>
    </row>
    <row r="2318" spans="2:6" x14ac:dyDescent="0.25">
      <c r="B2318" s="14">
        <v>2273</v>
      </c>
      <c r="C2318" s="17">
        <v>42</v>
      </c>
      <c r="D2318" s="17">
        <v>93.97</v>
      </c>
      <c r="E2318" s="17">
        <v>15632</v>
      </c>
      <c r="F2318" s="17">
        <v>135284.95999999996</v>
      </c>
    </row>
    <row r="2319" spans="2:6" x14ac:dyDescent="0.25">
      <c r="B2319" s="14">
        <v>2274</v>
      </c>
      <c r="C2319" s="17">
        <v>41</v>
      </c>
      <c r="D2319" s="17">
        <v>77.61</v>
      </c>
      <c r="E2319" s="17">
        <v>13267</v>
      </c>
      <c r="F2319" s="17">
        <v>216534.13000000012</v>
      </c>
    </row>
    <row r="2320" spans="2:6" x14ac:dyDescent="0.25">
      <c r="B2320" s="14">
        <v>2275</v>
      </c>
      <c r="C2320" s="17">
        <v>41</v>
      </c>
      <c r="D2320" s="17">
        <v>87.23</v>
      </c>
      <c r="E2320" s="17">
        <v>20331</v>
      </c>
      <c r="F2320" s="17">
        <v>588824.86999999988</v>
      </c>
    </row>
    <row r="2321" spans="2:6" x14ac:dyDescent="0.25">
      <c r="B2321" s="14">
        <v>2276</v>
      </c>
      <c r="C2321" s="17">
        <v>42</v>
      </c>
      <c r="D2321" s="17">
        <v>91.29</v>
      </c>
      <c r="E2321" s="17">
        <v>15697</v>
      </c>
      <c r="F2321" s="17">
        <v>181449.86999999988</v>
      </c>
    </row>
    <row r="2322" spans="2:6" x14ac:dyDescent="0.25">
      <c r="B2322" s="14">
        <v>2277</v>
      </c>
      <c r="C2322" s="17">
        <v>41</v>
      </c>
      <c r="D2322" s="17">
        <v>92.74</v>
      </c>
      <c r="E2322" s="17">
        <v>11332</v>
      </c>
      <c r="F2322" s="17">
        <v>-110473.67999999993</v>
      </c>
    </row>
    <row r="2323" spans="2:6" x14ac:dyDescent="0.25">
      <c r="B2323" s="14">
        <v>2278</v>
      </c>
      <c r="C2323" s="17">
        <v>41</v>
      </c>
      <c r="D2323" s="17">
        <v>82.87</v>
      </c>
      <c r="E2323" s="17">
        <v>21953</v>
      </c>
      <c r="F2323" s="17">
        <v>799328.8899999999</v>
      </c>
    </row>
    <row r="2324" spans="2:6" x14ac:dyDescent="0.25">
      <c r="B2324" s="14">
        <v>2279</v>
      </c>
      <c r="C2324" s="17">
        <v>42</v>
      </c>
      <c r="D2324" s="17">
        <v>84.49</v>
      </c>
      <c r="E2324" s="17">
        <v>20034</v>
      </c>
      <c r="F2324" s="17">
        <v>602665.34000000008</v>
      </c>
    </row>
    <row r="2325" spans="2:6" x14ac:dyDescent="0.25">
      <c r="B2325" s="14">
        <v>2280</v>
      </c>
      <c r="C2325" s="17">
        <v>40</v>
      </c>
      <c r="D2325" s="17">
        <v>85</v>
      </c>
      <c r="E2325" s="17">
        <v>21620</v>
      </c>
      <c r="F2325" s="17">
        <v>749880</v>
      </c>
    </row>
    <row r="2326" spans="2:6" x14ac:dyDescent="0.25">
      <c r="B2326" s="14">
        <v>2281</v>
      </c>
      <c r="C2326" s="17">
        <v>44</v>
      </c>
      <c r="D2326" s="17">
        <v>98.09</v>
      </c>
      <c r="E2326" s="17">
        <v>17828</v>
      </c>
      <c r="F2326" s="17">
        <v>164591.47999999998</v>
      </c>
    </row>
    <row r="2327" spans="2:6" x14ac:dyDescent="0.25">
      <c r="B2327" s="14">
        <v>2282</v>
      </c>
      <c r="C2327" s="17">
        <v>45</v>
      </c>
      <c r="D2327" s="17">
        <v>100.68</v>
      </c>
      <c r="E2327" s="17">
        <v>22378</v>
      </c>
      <c r="F2327" s="17">
        <v>343194.95999999996</v>
      </c>
    </row>
    <row r="2328" spans="2:6" x14ac:dyDescent="0.25">
      <c r="B2328" s="14">
        <v>2283</v>
      </c>
      <c r="C2328" s="17">
        <v>40</v>
      </c>
      <c r="D2328" s="17">
        <v>91.69</v>
      </c>
      <c r="E2328" s="17">
        <v>19529</v>
      </c>
      <c r="F2328" s="17">
        <v>464496.99</v>
      </c>
    </row>
    <row r="2329" spans="2:6" x14ac:dyDescent="0.25">
      <c r="B2329" s="14">
        <v>2284</v>
      </c>
      <c r="C2329" s="17">
        <v>40</v>
      </c>
      <c r="D2329" s="17">
        <v>76.37</v>
      </c>
      <c r="E2329" s="17">
        <v>20605</v>
      </c>
      <c r="F2329" s="17">
        <v>852591.14999999991</v>
      </c>
    </row>
    <row r="2330" spans="2:6" x14ac:dyDescent="0.25">
      <c r="B2330" s="14">
        <v>2285</v>
      </c>
      <c r="C2330" s="17">
        <v>42</v>
      </c>
      <c r="D2330" s="17">
        <v>98.2</v>
      </c>
      <c r="E2330" s="17">
        <v>16371</v>
      </c>
      <c r="F2330" s="17">
        <v>112614.79999999993</v>
      </c>
    </row>
    <row r="2331" spans="2:6" x14ac:dyDescent="0.25">
      <c r="B2331" s="14">
        <v>2286</v>
      </c>
      <c r="C2331" s="17">
        <v>39</v>
      </c>
      <c r="D2331" s="17">
        <v>79.099999999999994</v>
      </c>
      <c r="E2331" s="17">
        <v>16278</v>
      </c>
      <c r="F2331" s="17">
        <v>466890.20000000019</v>
      </c>
    </row>
    <row r="2332" spans="2:6" x14ac:dyDescent="0.25">
      <c r="B2332" s="14">
        <v>2287</v>
      </c>
      <c r="C2332" s="17">
        <v>43</v>
      </c>
      <c r="D2332" s="17">
        <v>104.99</v>
      </c>
      <c r="E2332" s="17">
        <v>14208</v>
      </c>
      <c r="F2332" s="17">
        <v>-125249.91999999993</v>
      </c>
    </row>
    <row r="2333" spans="2:6" x14ac:dyDescent="0.25">
      <c r="B2333" s="14">
        <v>2288</v>
      </c>
      <c r="C2333" s="17">
        <v>39</v>
      </c>
      <c r="D2333" s="17">
        <v>83.15</v>
      </c>
      <c r="E2333" s="17">
        <v>21715</v>
      </c>
      <c r="F2333" s="17">
        <v>818797.74999999977</v>
      </c>
    </row>
    <row r="2334" spans="2:6" x14ac:dyDescent="0.25">
      <c r="B2334" s="14">
        <v>2289</v>
      </c>
      <c r="C2334" s="17">
        <v>42</v>
      </c>
      <c r="D2334" s="17">
        <v>94.12</v>
      </c>
      <c r="E2334" s="17">
        <v>19703</v>
      </c>
      <c r="F2334" s="17">
        <v>388924.6399999999</v>
      </c>
    </row>
    <row r="2335" spans="2:6" x14ac:dyDescent="0.25">
      <c r="B2335" s="14">
        <v>2290</v>
      </c>
      <c r="C2335" s="17">
        <v>42</v>
      </c>
      <c r="D2335" s="17">
        <v>89.7</v>
      </c>
      <c r="E2335" s="17">
        <v>12355</v>
      </c>
      <c r="F2335" s="17">
        <v>-18508.5</v>
      </c>
    </row>
    <row r="2336" spans="2:6" x14ac:dyDescent="0.25">
      <c r="B2336" s="14">
        <v>2291</v>
      </c>
      <c r="C2336" s="17">
        <v>41</v>
      </c>
      <c r="D2336" s="17">
        <v>104.3</v>
      </c>
      <c r="E2336" s="17">
        <v>13804</v>
      </c>
      <c r="F2336" s="17">
        <v>-108725.19999999995</v>
      </c>
    </row>
    <row r="2337" spans="2:6" x14ac:dyDescent="0.25">
      <c r="B2337" s="14">
        <v>2292</v>
      </c>
      <c r="C2337" s="17">
        <v>41</v>
      </c>
      <c r="D2337" s="17">
        <v>93.28</v>
      </c>
      <c r="E2337" s="17">
        <v>19971</v>
      </c>
      <c r="F2337" s="17">
        <v>442523.11999999988</v>
      </c>
    </row>
    <row r="2338" spans="2:6" x14ac:dyDescent="0.25">
      <c r="B2338" s="14">
        <v>2293</v>
      </c>
      <c r="C2338" s="17">
        <v>42</v>
      </c>
      <c r="D2338" s="17">
        <v>95.48</v>
      </c>
      <c r="E2338" s="17">
        <v>17821</v>
      </c>
      <c r="F2338" s="17">
        <v>246347.91999999993</v>
      </c>
    </row>
    <row r="2339" spans="2:6" x14ac:dyDescent="0.25">
      <c r="B2339" s="14">
        <v>2294</v>
      </c>
      <c r="C2339" s="17">
        <v>41</v>
      </c>
      <c r="D2339" s="17">
        <v>76.59</v>
      </c>
      <c r="E2339" s="17">
        <v>14851</v>
      </c>
      <c r="F2339" s="17">
        <v>359019.90999999992</v>
      </c>
    </row>
    <row r="2340" spans="2:6" x14ac:dyDescent="0.25">
      <c r="B2340" s="14">
        <v>2295</v>
      </c>
      <c r="C2340" s="17">
        <v>41</v>
      </c>
      <c r="D2340" s="17">
        <v>82.78</v>
      </c>
      <c r="E2340" s="17">
        <v>19377</v>
      </c>
      <c r="F2340" s="17">
        <v>607537.93999999994</v>
      </c>
    </row>
    <row r="2341" spans="2:6" x14ac:dyDescent="0.25">
      <c r="B2341" s="14">
        <v>2296</v>
      </c>
      <c r="C2341" s="17">
        <v>40</v>
      </c>
      <c r="D2341" s="17">
        <v>89.86</v>
      </c>
      <c r="E2341" s="17">
        <v>27568</v>
      </c>
      <c r="F2341" s="17">
        <v>1056051.52</v>
      </c>
    </row>
    <row r="2342" spans="2:6" x14ac:dyDescent="0.25">
      <c r="B2342" s="14">
        <v>2297</v>
      </c>
      <c r="C2342" s="17">
        <v>39</v>
      </c>
      <c r="D2342" s="17">
        <v>76.69</v>
      </c>
      <c r="E2342" s="17">
        <v>19319</v>
      </c>
      <c r="F2342" s="17">
        <v>759465.89000000013</v>
      </c>
    </row>
    <row r="2343" spans="2:6" x14ac:dyDescent="0.25">
      <c r="B2343" s="14">
        <v>2298</v>
      </c>
      <c r="C2343" s="17">
        <v>40</v>
      </c>
      <c r="D2343" s="17">
        <v>84.47</v>
      </c>
      <c r="E2343" s="17">
        <v>14678</v>
      </c>
      <c r="F2343" s="17">
        <v>243951.34000000008</v>
      </c>
    </row>
    <row r="2344" spans="2:6" x14ac:dyDescent="0.25">
      <c r="B2344" s="14">
        <v>2299</v>
      </c>
      <c r="C2344" s="17">
        <v>42</v>
      </c>
      <c r="D2344" s="17">
        <v>88.72</v>
      </c>
      <c r="E2344" s="17">
        <v>14100</v>
      </c>
      <c r="F2344" s="17">
        <v>112748</v>
      </c>
    </row>
    <row r="2345" spans="2:6" x14ac:dyDescent="0.25">
      <c r="B2345" s="14">
        <v>2300</v>
      </c>
      <c r="C2345" s="17">
        <v>42</v>
      </c>
      <c r="D2345" s="17">
        <v>87.92</v>
      </c>
      <c r="E2345" s="17">
        <v>8264</v>
      </c>
      <c r="F2345" s="17">
        <v>-279122.88</v>
      </c>
    </row>
    <row r="2346" spans="2:6" x14ac:dyDescent="0.25">
      <c r="B2346" s="14">
        <v>2301</v>
      </c>
      <c r="C2346" s="17">
        <v>39</v>
      </c>
      <c r="D2346" s="17">
        <v>86.9</v>
      </c>
      <c r="E2346" s="17">
        <v>25049</v>
      </c>
      <c r="F2346" s="17">
        <v>981081.89999999991</v>
      </c>
    </row>
    <row r="2347" spans="2:6" x14ac:dyDescent="0.25">
      <c r="B2347" s="14">
        <v>2302</v>
      </c>
      <c r="C2347" s="17">
        <v>42</v>
      </c>
      <c r="D2347" s="17">
        <v>76.510000000000005</v>
      </c>
      <c r="E2347" s="17">
        <v>14979</v>
      </c>
      <c r="F2347" s="17">
        <v>355659.70999999996</v>
      </c>
    </row>
    <row r="2348" spans="2:6" x14ac:dyDescent="0.25">
      <c r="B2348" s="14">
        <v>2303</v>
      </c>
      <c r="C2348" s="17">
        <v>40</v>
      </c>
      <c r="D2348" s="17">
        <v>85.74</v>
      </c>
      <c r="E2348" s="17">
        <v>10558</v>
      </c>
      <c r="F2348" s="17">
        <v>-76520.919999999925</v>
      </c>
    </row>
    <row r="2349" spans="2:6" x14ac:dyDescent="0.25">
      <c r="B2349" s="14">
        <v>2304</v>
      </c>
      <c r="C2349" s="17">
        <v>41</v>
      </c>
      <c r="D2349" s="17">
        <v>75.069999999999993</v>
      </c>
      <c r="E2349" s="17">
        <v>16302</v>
      </c>
      <c r="F2349" s="17">
        <v>501924.8600000001</v>
      </c>
    </row>
    <row r="2350" spans="2:6" x14ac:dyDescent="0.25">
      <c r="B2350" s="14">
        <v>2305</v>
      </c>
      <c r="C2350" s="17">
        <v>42</v>
      </c>
      <c r="D2350" s="17">
        <v>96.42</v>
      </c>
      <c r="E2350" s="17">
        <v>12743</v>
      </c>
      <c r="F2350" s="17">
        <v>-78029.060000000056</v>
      </c>
    </row>
    <row r="2351" spans="2:6" x14ac:dyDescent="0.25">
      <c r="B2351" s="14">
        <v>2306</v>
      </c>
      <c r="C2351" s="17">
        <v>42</v>
      </c>
      <c r="D2351" s="17">
        <v>89.44</v>
      </c>
      <c r="E2351" s="17">
        <v>25955</v>
      </c>
      <c r="F2351" s="17">
        <v>903519.8</v>
      </c>
    </row>
    <row r="2352" spans="2:6" x14ac:dyDescent="0.25">
      <c r="B2352" s="14">
        <v>2307</v>
      </c>
      <c r="C2352" s="17">
        <v>42</v>
      </c>
      <c r="D2352" s="17">
        <v>83.13</v>
      </c>
      <c r="E2352" s="17">
        <v>26488</v>
      </c>
      <c r="F2352" s="17">
        <v>1106668.56</v>
      </c>
    </row>
    <row r="2353" spans="2:6" x14ac:dyDescent="0.25">
      <c r="B2353" s="14">
        <v>2308</v>
      </c>
      <c r="C2353" s="17">
        <v>43</v>
      </c>
      <c r="D2353" s="17">
        <v>84.08</v>
      </c>
      <c r="E2353" s="17">
        <v>24007</v>
      </c>
      <c r="F2353" s="17">
        <v>876583.44</v>
      </c>
    </row>
    <row r="2354" spans="2:6" x14ac:dyDescent="0.25">
      <c r="B2354" s="14">
        <v>2309</v>
      </c>
      <c r="C2354" s="17">
        <v>45</v>
      </c>
      <c r="D2354" s="17">
        <v>104.9</v>
      </c>
      <c r="E2354" s="17">
        <v>26933</v>
      </c>
      <c r="F2354" s="17">
        <v>472410.29999999981</v>
      </c>
    </row>
    <row r="2355" spans="2:6" x14ac:dyDescent="0.25">
      <c r="B2355" s="14">
        <v>2310</v>
      </c>
      <c r="C2355" s="17">
        <v>42</v>
      </c>
      <c r="D2355" s="17">
        <v>95.87</v>
      </c>
      <c r="E2355" s="17">
        <v>31267</v>
      </c>
      <c r="F2355" s="17">
        <v>1061351.71</v>
      </c>
    </row>
    <row r="2356" spans="2:6" x14ac:dyDescent="0.25">
      <c r="B2356" s="14">
        <v>2311</v>
      </c>
      <c r="C2356" s="17">
        <v>43</v>
      </c>
      <c r="D2356" s="17">
        <v>88.51</v>
      </c>
      <c r="E2356" s="17">
        <v>15090</v>
      </c>
      <c r="F2356" s="17">
        <v>168424.09999999998</v>
      </c>
    </row>
    <row r="2357" spans="2:6" x14ac:dyDescent="0.25">
      <c r="B2357" s="14">
        <v>2312</v>
      </c>
      <c r="C2357" s="17">
        <v>39</v>
      </c>
      <c r="D2357" s="17">
        <v>101.01</v>
      </c>
      <c r="E2357" s="17">
        <v>16211</v>
      </c>
      <c r="F2357" s="17">
        <v>106286.8899999999</v>
      </c>
    </row>
    <row r="2358" spans="2:6" x14ac:dyDescent="0.25">
      <c r="B2358" s="14">
        <v>2313</v>
      </c>
      <c r="C2358" s="17">
        <v>39</v>
      </c>
      <c r="D2358" s="17">
        <v>77.97</v>
      </c>
      <c r="E2358" s="17">
        <v>14837</v>
      </c>
      <c r="F2358" s="17">
        <v>367079.1100000001</v>
      </c>
    </row>
    <row r="2359" spans="2:6" x14ac:dyDescent="0.25">
      <c r="B2359" s="14">
        <v>2314</v>
      </c>
      <c r="C2359" s="17">
        <v>40</v>
      </c>
      <c r="D2359" s="17">
        <v>94.99</v>
      </c>
      <c r="E2359" s="17">
        <v>16635</v>
      </c>
      <c r="F2359" s="17">
        <v>214806.35000000009</v>
      </c>
    </row>
    <row r="2360" spans="2:6" x14ac:dyDescent="0.25">
      <c r="B2360" s="14">
        <v>2315</v>
      </c>
      <c r="C2360" s="17">
        <v>40</v>
      </c>
      <c r="D2360" s="17">
        <v>99.13</v>
      </c>
      <c r="E2360" s="17">
        <v>17542</v>
      </c>
      <c r="F2360" s="17">
        <v>200239.54000000004</v>
      </c>
    </row>
    <row r="2361" spans="2:6" x14ac:dyDescent="0.25">
      <c r="B2361" s="14">
        <v>2316</v>
      </c>
      <c r="C2361" s="17">
        <v>43</v>
      </c>
      <c r="D2361" s="17">
        <v>97.21</v>
      </c>
      <c r="E2361" s="17">
        <v>21834</v>
      </c>
      <c r="F2361" s="17">
        <v>433620.8600000001</v>
      </c>
    </row>
    <row r="2362" spans="2:6" x14ac:dyDescent="0.25">
      <c r="B2362" s="14">
        <v>2317</v>
      </c>
      <c r="C2362" s="17">
        <v>42</v>
      </c>
      <c r="D2362" s="17">
        <v>94.66</v>
      </c>
      <c r="E2362" s="17">
        <v>19964</v>
      </c>
      <c r="F2362" s="17">
        <v>394555.76</v>
      </c>
    </row>
    <row r="2363" spans="2:6" x14ac:dyDescent="0.25">
      <c r="B2363" s="14">
        <v>2318</v>
      </c>
      <c r="C2363" s="17">
        <v>39</v>
      </c>
      <c r="D2363" s="17">
        <v>81.25</v>
      </c>
      <c r="E2363" s="17">
        <v>12091</v>
      </c>
      <c r="F2363" s="17">
        <v>102166.25</v>
      </c>
    </row>
    <row r="2364" spans="2:6" x14ac:dyDescent="0.25">
      <c r="B2364" s="14">
        <v>2319</v>
      </c>
      <c r="C2364" s="17">
        <v>44</v>
      </c>
      <c r="D2364" s="17">
        <v>81.33</v>
      </c>
      <c r="E2364" s="17">
        <v>12991</v>
      </c>
      <c r="F2364" s="17">
        <v>107046.96999999997</v>
      </c>
    </row>
    <row r="2365" spans="2:6" x14ac:dyDescent="0.25">
      <c r="B2365" s="14">
        <v>2320</v>
      </c>
      <c r="C2365" s="17">
        <v>42</v>
      </c>
      <c r="D2365" s="17">
        <v>92.9</v>
      </c>
      <c r="E2365" s="17">
        <v>21210</v>
      </c>
      <c r="F2365" s="17">
        <v>509560.99999999977</v>
      </c>
    </row>
    <row r="2366" spans="2:6" x14ac:dyDescent="0.25">
      <c r="B2366" s="14">
        <v>2321</v>
      </c>
      <c r="C2366" s="17">
        <v>42</v>
      </c>
      <c r="D2366" s="17">
        <v>103.95</v>
      </c>
      <c r="E2366" s="17">
        <v>19256</v>
      </c>
      <c r="F2366" s="17">
        <v>171530.79999999993</v>
      </c>
    </row>
    <row r="2367" spans="2:6" x14ac:dyDescent="0.25">
      <c r="B2367" s="14">
        <v>2322</v>
      </c>
      <c r="C2367" s="17">
        <v>42</v>
      </c>
      <c r="D2367" s="17">
        <v>90.37</v>
      </c>
      <c r="E2367" s="17">
        <v>21496</v>
      </c>
      <c r="F2367" s="17">
        <v>582278.48</v>
      </c>
    </row>
    <row r="2368" spans="2:6" x14ac:dyDescent="0.25">
      <c r="B2368" s="14">
        <v>2323</v>
      </c>
      <c r="C2368" s="17">
        <v>43</v>
      </c>
      <c r="D2368" s="17">
        <v>78.77</v>
      </c>
      <c r="E2368" s="17">
        <v>10222</v>
      </c>
      <c r="F2368" s="17">
        <v>-60554.939999999944</v>
      </c>
    </row>
    <row r="2369" spans="2:6" x14ac:dyDescent="0.25">
      <c r="B2369" s="14">
        <v>2324</v>
      </c>
      <c r="C2369" s="17">
        <v>42</v>
      </c>
      <c r="D2369" s="17">
        <v>95.95</v>
      </c>
      <c r="E2369" s="17">
        <v>16308</v>
      </c>
      <c r="F2369" s="17">
        <v>145603.39999999991</v>
      </c>
    </row>
    <row r="2370" spans="2:6" x14ac:dyDescent="0.25">
      <c r="B2370" s="14">
        <v>2325</v>
      </c>
      <c r="C2370" s="17">
        <v>43</v>
      </c>
      <c r="D2370" s="17">
        <v>94.09</v>
      </c>
      <c r="E2370" s="17">
        <v>20846</v>
      </c>
      <c r="F2370" s="17">
        <v>440575.85999999987</v>
      </c>
    </row>
    <row r="2371" spans="2:6" x14ac:dyDescent="0.25">
      <c r="B2371" s="14">
        <v>2326</v>
      </c>
      <c r="C2371" s="17">
        <v>42</v>
      </c>
      <c r="D2371" s="17">
        <v>93.85</v>
      </c>
      <c r="E2371" s="17">
        <v>15455</v>
      </c>
      <c r="F2371" s="17">
        <v>125983.25000000012</v>
      </c>
    </row>
    <row r="2372" spans="2:6" x14ac:dyDescent="0.25">
      <c r="B2372" s="14">
        <v>2327</v>
      </c>
      <c r="C2372" s="17">
        <v>41</v>
      </c>
      <c r="D2372" s="17">
        <v>99.05</v>
      </c>
      <c r="E2372" s="17">
        <v>16465</v>
      </c>
      <c r="F2372" s="17">
        <v>120611.75</v>
      </c>
    </row>
    <row r="2373" spans="2:6" x14ac:dyDescent="0.25">
      <c r="B2373" s="14">
        <v>2328</v>
      </c>
      <c r="C2373" s="17">
        <v>39</v>
      </c>
      <c r="D2373" s="17">
        <v>101.35</v>
      </c>
      <c r="E2373" s="17">
        <v>17215</v>
      </c>
      <c r="F2373" s="17">
        <v>159659.75000000012</v>
      </c>
    </row>
    <row r="2374" spans="2:6" x14ac:dyDescent="0.25">
      <c r="B2374" s="14">
        <v>2329</v>
      </c>
      <c r="C2374" s="17">
        <v>45</v>
      </c>
      <c r="D2374" s="17">
        <v>84.33</v>
      </c>
      <c r="E2374" s="17">
        <v>23329</v>
      </c>
      <c r="F2374" s="17">
        <v>775331.42999999993</v>
      </c>
    </row>
    <row r="2375" spans="2:6" x14ac:dyDescent="0.25">
      <c r="B2375" s="14">
        <v>2330</v>
      </c>
      <c r="C2375" s="17">
        <v>42</v>
      </c>
      <c r="D2375" s="17">
        <v>85.31</v>
      </c>
      <c r="E2375" s="17">
        <v>9131</v>
      </c>
      <c r="F2375" s="17">
        <v>-195398.61</v>
      </c>
    </row>
    <row r="2376" spans="2:6" x14ac:dyDescent="0.25">
      <c r="B2376" s="14">
        <v>2331</v>
      </c>
      <c r="C2376" s="17">
        <v>45</v>
      </c>
      <c r="D2376" s="17">
        <v>79.45</v>
      </c>
      <c r="E2376" s="17">
        <v>7170</v>
      </c>
      <c r="F2376" s="17">
        <v>-315476.5</v>
      </c>
    </row>
    <row r="2377" spans="2:6" x14ac:dyDescent="0.25">
      <c r="B2377" s="14">
        <v>2332</v>
      </c>
      <c r="C2377" s="17">
        <v>39</v>
      </c>
      <c r="D2377" s="17">
        <v>87.27</v>
      </c>
      <c r="E2377" s="17">
        <v>17496</v>
      </c>
      <c r="F2377" s="17">
        <v>422484.08000000007</v>
      </c>
    </row>
    <row r="2378" spans="2:6" x14ac:dyDescent="0.25">
      <c r="B2378" s="14">
        <v>2333</v>
      </c>
      <c r="C2378" s="17">
        <v>42</v>
      </c>
      <c r="D2378" s="17">
        <v>79.959999999999994</v>
      </c>
      <c r="E2378" s="17">
        <v>16025</v>
      </c>
      <c r="F2378" s="17">
        <v>384566</v>
      </c>
    </row>
    <row r="2379" spans="2:6" x14ac:dyDescent="0.25">
      <c r="B2379" s="14">
        <v>2334</v>
      </c>
      <c r="C2379" s="17">
        <v>40</v>
      </c>
      <c r="D2379" s="17">
        <v>86.76</v>
      </c>
      <c r="E2379" s="17">
        <v>23325</v>
      </c>
      <c r="F2379" s="17">
        <v>834997.99999999977</v>
      </c>
    </row>
    <row r="2380" spans="2:6" x14ac:dyDescent="0.25">
      <c r="B2380" s="14">
        <v>2335</v>
      </c>
      <c r="C2380" s="17">
        <v>42</v>
      </c>
      <c r="D2380" s="17">
        <v>77.77</v>
      </c>
      <c r="E2380" s="17">
        <v>17110</v>
      </c>
      <c r="F2380" s="17">
        <v>505625.30000000005</v>
      </c>
    </row>
    <row r="2381" spans="2:6" x14ac:dyDescent="0.25">
      <c r="B2381" s="14">
        <v>2336</v>
      </c>
      <c r="C2381" s="17">
        <v>45</v>
      </c>
      <c r="D2381" s="17">
        <v>90.75</v>
      </c>
      <c r="E2381" s="17">
        <v>13387</v>
      </c>
      <c r="F2381" s="17">
        <v>-3272.25</v>
      </c>
    </row>
    <row r="2382" spans="2:6" x14ac:dyDescent="0.25">
      <c r="B2382" s="14">
        <v>2337</v>
      </c>
      <c r="C2382" s="17">
        <v>42</v>
      </c>
      <c r="D2382" s="17">
        <v>95.77</v>
      </c>
      <c r="E2382" s="17">
        <v>13401</v>
      </c>
      <c r="F2382" s="17">
        <v>-29456.769999999902</v>
      </c>
    </row>
    <row r="2383" spans="2:6" x14ac:dyDescent="0.25">
      <c r="B2383" s="14">
        <v>2338</v>
      </c>
      <c r="C2383" s="17">
        <v>41</v>
      </c>
      <c r="D2383" s="17">
        <v>101.91</v>
      </c>
      <c r="E2383" s="17">
        <v>28250</v>
      </c>
      <c r="F2383" s="17">
        <v>734542.5</v>
      </c>
    </row>
    <row r="2384" spans="2:6" x14ac:dyDescent="0.25">
      <c r="B2384" s="14">
        <v>2339</v>
      </c>
      <c r="C2384" s="17">
        <v>42</v>
      </c>
      <c r="D2384" s="17">
        <v>99.51</v>
      </c>
      <c r="E2384" s="17">
        <v>28125</v>
      </c>
      <c r="F2384" s="17">
        <v>766906.24999999977</v>
      </c>
    </row>
    <row r="2385" spans="2:6" x14ac:dyDescent="0.25">
      <c r="B2385" s="14">
        <v>2340</v>
      </c>
      <c r="C2385" s="17">
        <v>43</v>
      </c>
      <c r="D2385" s="17">
        <v>96.64</v>
      </c>
      <c r="E2385" s="17">
        <v>29056</v>
      </c>
      <c r="F2385" s="17">
        <v>874764.15999999992</v>
      </c>
    </row>
    <row r="2386" spans="2:6" x14ac:dyDescent="0.25">
      <c r="B2386" s="14">
        <v>2341</v>
      </c>
      <c r="C2386" s="17">
        <v>42</v>
      </c>
      <c r="D2386" s="17">
        <v>98.38</v>
      </c>
      <c r="E2386" s="17">
        <v>28734</v>
      </c>
      <c r="F2386" s="17">
        <v>834387.08000000007</v>
      </c>
    </row>
    <row r="2387" spans="2:6" x14ac:dyDescent="0.25">
      <c r="B2387" s="14">
        <v>2342</v>
      </c>
      <c r="C2387" s="17">
        <v>40</v>
      </c>
      <c r="D2387" s="17">
        <v>102.5</v>
      </c>
      <c r="E2387" s="17">
        <v>19497</v>
      </c>
      <c r="F2387" s="17">
        <v>251580.5</v>
      </c>
    </row>
    <row r="2388" spans="2:6" x14ac:dyDescent="0.25">
      <c r="B2388" s="14">
        <v>2343</v>
      </c>
      <c r="C2388" s="17">
        <v>43</v>
      </c>
      <c r="D2388" s="17">
        <v>81.069999999999993</v>
      </c>
      <c r="E2388" s="17">
        <v>16110</v>
      </c>
      <c r="F2388" s="17">
        <v>357122.30000000005</v>
      </c>
    </row>
    <row r="2389" spans="2:6" x14ac:dyDescent="0.25">
      <c r="B2389" s="14">
        <v>2344</v>
      </c>
      <c r="C2389" s="17">
        <v>43</v>
      </c>
      <c r="D2389" s="17">
        <v>86.64</v>
      </c>
      <c r="E2389" s="17">
        <v>18038</v>
      </c>
      <c r="F2389" s="17">
        <v>401115.67999999993</v>
      </c>
    </row>
    <row r="2390" spans="2:6" x14ac:dyDescent="0.25">
      <c r="B2390" s="14">
        <v>2345</v>
      </c>
      <c r="C2390" s="17">
        <v>44</v>
      </c>
      <c r="D2390" s="17">
        <v>92.28</v>
      </c>
      <c r="E2390" s="17">
        <v>6641</v>
      </c>
      <c r="F2390" s="17">
        <v>-433476.48</v>
      </c>
    </row>
    <row r="2391" spans="2:6" x14ac:dyDescent="0.25">
      <c r="B2391" s="14">
        <v>2346</v>
      </c>
      <c r="C2391" s="17">
        <v>43</v>
      </c>
      <c r="D2391" s="17">
        <v>97.3</v>
      </c>
      <c r="E2391" s="17">
        <v>13575</v>
      </c>
      <c r="F2391" s="17">
        <v>-53147.5</v>
      </c>
    </row>
    <row r="2392" spans="2:6" x14ac:dyDescent="0.25">
      <c r="B2392" s="14">
        <v>2347</v>
      </c>
      <c r="C2392" s="17">
        <v>41</v>
      </c>
      <c r="D2392" s="17">
        <v>76.41</v>
      </c>
      <c r="E2392" s="17">
        <v>15196</v>
      </c>
      <c r="F2392" s="17">
        <v>389841.64000000013</v>
      </c>
    </row>
    <row r="2393" spans="2:6" x14ac:dyDescent="0.25">
      <c r="B2393" s="14">
        <v>2348</v>
      </c>
      <c r="C2393" s="17">
        <v>45</v>
      </c>
      <c r="D2393" s="17">
        <v>101.91</v>
      </c>
      <c r="E2393" s="17">
        <v>15119</v>
      </c>
      <c r="F2393" s="17">
        <v>-62451.289999999921</v>
      </c>
    </row>
    <row r="2394" spans="2:6" x14ac:dyDescent="0.25">
      <c r="B2394" s="14">
        <v>2349</v>
      </c>
      <c r="C2394" s="17">
        <v>40</v>
      </c>
      <c r="D2394" s="17">
        <v>104.04</v>
      </c>
      <c r="E2394" s="17">
        <v>15269</v>
      </c>
      <c r="F2394" s="17">
        <v>-10815.760000000126</v>
      </c>
    </row>
    <row r="2395" spans="2:6" x14ac:dyDescent="0.25">
      <c r="B2395" s="14">
        <v>2350</v>
      </c>
      <c r="C2395" s="17">
        <v>41</v>
      </c>
      <c r="D2395" s="17">
        <v>79.86</v>
      </c>
      <c r="E2395" s="17">
        <v>15454</v>
      </c>
      <c r="F2395" s="17">
        <v>357575.56000000006</v>
      </c>
    </row>
    <row r="2396" spans="2:6" x14ac:dyDescent="0.25">
      <c r="B2396" s="14">
        <v>2351</v>
      </c>
      <c r="C2396" s="17">
        <v>43</v>
      </c>
      <c r="D2396" s="17">
        <v>85.24</v>
      </c>
      <c r="E2396" s="17">
        <v>15255</v>
      </c>
      <c r="F2396" s="17">
        <v>229443.80000000005</v>
      </c>
    </row>
    <row r="2397" spans="2:6" x14ac:dyDescent="0.25">
      <c r="B2397" s="14">
        <v>2352</v>
      </c>
      <c r="C2397" s="17">
        <v>42</v>
      </c>
      <c r="D2397" s="17">
        <v>99.32</v>
      </c>
      <c r="E2397" s="17">
        <v>15158</v>
      </c>
      <c r="F2397" s="17">
        <v>24313.440000000061</v>
      </c>
    </row>
    <row r="2398" spans="2:6" x14ac:dyDescent="0.25">
      <c r="B2398" s="14">
        <v>2353</v>
      </c>
      <c r="C2398" s="17">
        <v>42</v>
      </c>
      <c r="D2398" s="17">
        <v>79.489999999999995</v>
      </c>
      <c r="E2398" s="17">
        <v>17428</v>
      </c>
      <c r="F2398" s="17">
        <v>500844.28</v>
      </c>
    </row>
    <row r="2399" spans="2:6" x14ac:dyDescent="0.25">
      <c r="B2399" s="14">
        <v>2354</v>
      </c>
      <c r="C2399" s="17">
        <v>40</v>
      </c>
      <c r="D2399" s="17">
        <v>81.459999999999994</v>
      </c>
      <c r="E2399" s="17">
        <v>17477</v>
      </c>
      <c r="F2399" s="17">
        <v>505166.58000000007</v>
      </c>
    </row>
    <row r="2400" spans="2:6" x14ac:dyDescent="0.25">
      <c r="B2400" s="14">
        <v>2355</v>
      </c>
      <c r="C2400" s="17">
        <v>44</v>
      </c>
      <c r="D2400" s="17">
        <v>93.03</v>
      </c>
      <c r="E2400" s="17">
        <v>11356</v>
      </c>
      <c r="F2400" s="17">
        <v>-146268.68000000005</v>
      </c>
    </row>
    <row r="2401" spans="2:6" x14ac:dyDescent="0.25">
      <c r="B2401" s="14">
        <v>2356</v>
      </c>
      <c r="C2401" s="17">
        <v>41</v>
      </c>
      <c r="D2401" s="17">
        <v>97.24</v>
      </c>
      <c r="E2401" s="17">
        <v>21270</v>
      </c>
      <c r="F2401" s="17">
        <v>442365.20000000019</v>
      </c>
    </row>
    <row r="2402" spans="2:6" x14ac:dyDescent="0.25">
      <c r="B2402" s="14">
        <v>2357</v>
      </c>
      <c r="C2402" s="17">
        <v>45</v>
      </c>
      <c r="D2402" s="17">
        <v>86.69</v>
      </c>
      <c r="E2402" s="17">
        <v>17547</v>
      </c>
      <c r="F2402" s="17">
        <v>331088.57000000007</v>
      </c>
    </row>
    <row r="2403" spans="2:6" x14ac:dyDescent="0.25">
      <c r="B2403" s="14">
        <v>2358</v>
      </c>
      <c r="C2403" s="17">
        <v>42</v>
      </c>
      <c r="D2403" s="17">
        <v>86.55</v>
      </c>
      <c r="E2403" s="17">
        <v>14901</v>
      </c>
      <c r="F2403" s="17">
        <v>199775.44999999995</v>
      </c>
    </row>
    <row r="2404" spans="2:6" x14ac:dyDescent="0.25">
      <c r="B2404" s="14">
        <v>2359</v>
      </c>
      <c r="C2404" s="17">
        <v>43</v>
      </c>
      <c r="D2404" s="17">
        <v>92.68</v>
      </c>
      <c r="E2404" s="17">
        <v>26188</v>
      </c>
      <c r="F2404" s="17">
        <v>808224.15999999992</v>
      </c>
    </row>
    <row r="2405" spans="2:6" x14ac:dyDescent="0.25">
      <c r="B2405" s="14">
        <v>2360</v>
      </c>
      <c r="C2405" s="17">
        <v>45</v>
      </c>
      <c r="D2405" s="17">
        <v>101.91</v>
      </c>
      <c r="E2405" s="17">
        <v>19503</v>
      </c>
      <c r="F2405" s="17">
        <v>165911.27000000002</v>
      </c>
    </row>
    <row r="2406" spans="2:6" x14ac:dyDescent="0.25">
      <c r="B2406" s="14">
        <v>2361</v>
      </c>
      <c r="C2406" s="17">
        <v>42</v>
      </c>
      <c r="D2406" s="17">
        <v>83.56</v>
      </c>
      <c r="E2406" s="17">
        <v>25816</v>
      </c>
      <c r="F2406" s="17">
        <v>1045927.04</v>
      </c>
    </row>
    <row r="2407" spans="2:6" x14ac:dyDescent="0.25">
      <c r="B2407" s="14">
        <v>2362</v>
      </c>
      <c r="C2407" s="17">
        <v>41</v>
      </c>
      <c r="D2407" s="17">
        <v>75.510000000000005</v>
      </c>
      <c r="E2407" s="17">
        <v>19727</v>
      </c>
      <c r="F2407" s="17">
        <v>777280.23</v>
      </c>
    </row>
    <row r="2408" spans="2:6" x14ac:dyDescent="0.25">
      <c r="B2408" s="14">
        <v>2363</v>
      </c>
      <c r="C2408" s="17">
        <v>44</v>
      </c>
      <c r="D2408" s="17">
        <v>84.94</v>
      </c>
      <c r="E2408" s="17">
        <v>17748</v>
      </c>
      <c r="F2408" s="17">
        <v>393424.88000000012</v>
      </c>
    </row>
    <row r="2409" spans="2:6" x14ac:dyDescent="0.25">
      <c r="B2409" s="14">
        <v>2364</v>
      </c>
      <c r="C2409" s="17">
        <v>42</v>
      </c>
      <c r="D2409" s="17">
        <v>83.38</v>
      </c>
      <c r="E2409" s="17">
        <v>18954</v>
      </c>
      <c r="F2409" s="17">
        <v>545393.48</v>
      </c>
    </row>
    <row r="2410" spans="2:6" x14ac:dyDescent="0.25">
      <c r="B2410" s="14">
        <v>2365</v>
      </c>
      <c r="C2410" s="17">
        <v>40</v>
      </c>
      <c r="D2410" s="17">
        <v>79.349999999999994</v>
      </c>
      <c r="E2410" s="17">
        <v>28598</v>
      </c>
      <c r="F2410" s="17">
        <v>1427830.7000000002</v>
      </c>
    </row>
    <row r="2411" spans="2:6" x14ac:dyDescent="0.25">
      <c r="B2411" s="14">
        <v>2366</v>
      </c>
      <c r="C2411" s="17">
        <v>41</v>
      </c>
      <c r="D2411" s="17">
        <v>83</v>
      </c>
      <c r="E2411" s="17">
        <v>17670</v>
      </c>
      <c r="F2411" s="17">
        <v>475250</v>
      </c>
    </row>
    <row r="2412" spans="2:6" x14ac:dyDescent="0.25">
      <c r="B2412" s="14">
        <v>2367</v>
      </c>
      <c r="C2412" s="17">
        <v>44</v>
      </c>
      <c r="D2412" s="17">
        <v>79.5</v>
      </c>
      <c r="E2412" s="17">
        <v>15043</v>
      </c>
      <c r="F2412" s="17">
        <v>285746.5</v>
      </c>
    </row>
    <row r="2413" spans="2:6" x14ac:dyDescent="0.25">
      <c r="B2413" s="14">
        <v>2368</v>
      </c>
      <c r="C2413" s="17">
        <v>42</v>
      </c>
      <c r="D2413" s="17">
        <v>76.73</v>
      </c>
      <c r="E2413" s="17">
        <v>12078</v>
      </c>
      <c r="F2413" s="17">
        <v>119501.05999999994</v>
      </c>
    </row>
    <row r="2414" spans="2:6" x14ac:dyDescent="0.25">
      <c r="B2414" s="14">
        <v>2369</v>
      </c>
      <c r="C2414" s="17">
        <v>43</v>
      </c>
      <c r="D2414" s="17">
        <v>104.28</v>
      </c>
      <c r="E2414" s="17">
        <v>23622</v>
      </c>
      <c r="F2414" s="17">
        <v>371729.84000000008</v>
      </c>
    </row>
    <row r="2415" spans="2:6" x14ac:dyDescent="0.25">
      <c r="B2415" s="14">
        <v>2370</v>
      </c>
      <c r="C2415" s="17">
        <v>45</v>
      </c>
      <c r="D2415" s="17">
        <v>85.29</v>
      </c>
      <c r="E2415" s="17">
        <v>17221</v>
      </c>
      <c r="F2415" s="17">
        <v>333254.90999999992</v>
      </c>
    </row>
    <row r="2416" spans="2:6" x14ac:dyDescent="0.25">
      <c r="B2416" s="14">
        <v>2371</v>
      </c>
      <c r="C2416" s="17">
        <v>42</v>
      </c>
      <c r="D2416" s="17">
        <v>75.319999999999993</v>
      </c>
      <c r="E2416" s="17">
        <v>23667</v>
      </c>
      <c r="F2416" s="17">
        <v>1083120.56</v>
      </c>
    </row>
    <row r="2417" spans="2:6" x14ac:dyDescent="0.25">
      <c r="B2417" s="14">
        <v>2372</v>
      </c>
      <c r="C2417" s="17">
        <v>42</v>
      </c>
      <c r="D2417" s="17">
        <v>93.24</v>
      </c>
      <c r="E2417" s="17">
        <v>12619</v>
      </c>
      <c r="F2417" s="17">
        <v>-45412.559999999939</v>
      </c>
    </row>
    <row r="2418" spans="2:6" x14ac:dyDescent="0.25">
      <c r="B2418" s="14">
        <v>2373</v>
      </c>
      <c r="C2418" s="17">
        <v>41</v>
      </c>
      <c r="D2418" s="17">
        <v>80.72</v>
      </c>
      <c r="E2418" s="17">
        <v>13461</v>
      </c>
      <c r="F2418" s="17">
        <v>190266.07999999996</v>
      </c>
    </row>
    <row r="2419" spans="2:6" x14ac:dyDescent="0.25">
      <c r="B2419" s="14">
        <v>2374</v>
      </c>
      <c r="C2419" s="17">
        <v>42</v>
      </c>
      <c r="D2419" s="17">
        <v>75.36</v>
      </c>
      <c r="E2419" s="17">
        <v>22872</v>
      </c>
      <c r="F2419" s="17">
        <v>1017270.0800000001</v>
      </c>
    </row>
    <row r="2420" spans="2:6" x14ac:dyDescent="0.25">
      <c r="B2420" s="14">
        <v>2375</v>
      </c>
      <c r="C2420" s="17">
        <v>44</v>
      </c>
      <c r="D2420" s="17">
        <v>96.45</v>
      </c>
      <c r="E2420" s="17">
        <v>16118</v>
      </c>
      <c r="F2420" s="17">
        <v>93708.899999999907</v>
      </c>
    </row>
    <row r="2421" spans="2:6" x14ac:dyDescent="0.25">
      <c r="B2421" s="14">
        <v>2376</v>
      </c>
      <c r="C2421" s="17">
        <v>41</v>
      </c>
      <c r="D2421" s="17">
        <v>102.51</v>
      </c>
      <c r="E2421" s="17">
        <v>8937</v>
      </c>
      <c r="F2421" s="17">
        <v>-354085.87000000005</v>
      </c>
    </row>
    <row r="2422" spans="2:6" x14ac:dyDescent="0.25">
      <c r="B2422" s="14">
        <v>2377</v>
      </c>
      <c r="C2422" s="17">
        <v>45</v>
      </c>
      <c r="D2422" s="17">
        <v>99.38</v>
      </c>
      <c r="E2422" s="17">
        <v>20806</v>
      </c>
      <c r="F2422" s="17">
        <v>286423.7200000002</v>
      </c>
    </row>
    <row r="2423" spans="2:6" x14ac:dyDescent="0.25">
      <c r="B2423" s="14">
        <v>2378</v>
      </c>
      <c r="C2423" s="17">
        <v>42</v>
      </c>
      <c r="D2423" s="17">
        <v>100.56</v>
      </c>
      <c r="E2423" s="17">
        <v>17912</v>
      </c>
      <c r="F2423" s="17">
        <v>160953.27999999991</v>
      </c>
    </row>
    <row r="2424" spans="2:6" x14ac:dyDescent="0.25">
      <c r="B2424" s="14">
        <v>2379</v>
      </c>
      <c r="C2424" s="17">
        <v>42</v>
      </c>
      <c r="D2424" s="17">
        <v>94.04</v>
      </c>
      <c r="E2424" s="17">
        <v>16883</v>
      </c>
      <c r="F2424" s="17">
        <v>212953.67999999993</v>
      </c>
    </row>
    <row r="2425" spans="2:6" x14ac:dyDescent="0.25">
      <c r="B2425" s="14">
        <v>2380</v>
      </c>
      <c r="C2425" s="17">
        <v>44</v>
      </c>
      <c r="D2425" s="17">
        <v>98.33</v>
      </c>
      <c r="E2425" s="17">
        <v>13400</v>
      </c>
      <c r="F2425" s="17">
        <v>-90622</v>
      </c>
    </row>
    <row r="2426" spans="2:6" x14ac:dyDescent="0.25">
      <c r="B2426" s="14">
        <v>2381</v>
      </c>
      <c r="C2426" s="17">
        <v>39</v>
      </c>
      <c r="D2426" s="17">
        <v>84.19</v>
      </c>
      <c r="E2426" s="17">
        <v>23892</v>
      </c>
      <c r="F2426" s="17">
        <v>961252.52</v>
      </c>
    </row>
    <row r="2427" spans="2:6" x14ac:dyDescent="0.25">
      <c r="B2427" s="14">
        <v>2382</v>
      </c>
      <c r="C2427" s="17">
        <v>41</v>
      </c>
      <c r="D2427" s="17">
        <v>75.7</v>
      </c>
      <c r="E2427" s="17">
        <v>17816</v>
      </c>
      <c r="F2427" s="17">
        <v>616256.80000000005</v>
      </c>
    </row>
    <row r="2428" spans="2:6" x14ac:dyDescent="0.25">
      <c r="B2428" s="14">
        <v>2383</v>
      </c>
      <c r="C2428" s="17">
        <v>45</v>
      </c>
      <c r="D2428" s="17">
        <v>99.98</v>
      </c>
      <c r="E2428" s="17">
        <v>10183</v>
      </c>
      <c r="F2428" s="17">
        <v>-299914.34000000008</v>
      </c>
    </row>
    <row r="2429" spans="2:6" x14ac:dyDescent="0.25">
      <c r="B2429" s="14">
        <v>2384</v>
      </c>
      <c r="C2429" s="17">
        <v>39</v>
      </c>
      <c r="D2429" s="17">
        <v>85.14</v>
      </c>
      <c r="E2429" s="17">
        <v>17929</v>
      </c>
      <c r="F2429" s="17">
        <v>492164.93999999994</v>
      </c>
    </row>
    <row r="2430" spans="2:6" x14ac:dyDescent="0.25">
      <c r="B2430" s="14">
        <v>2385</v>
      </c>
      <c r="C2430" s="17">
        <v>42</v>
      </c>
      <c r="D2430" s="17">
        <v>89.36</v>
      </c>
      <c r="E2430" s="17">
        <v>22701</v>
      </c>
      <c r="F2430" s="17">
        <v>685495.6399999999</v>
      </c>
    </row>
    <row r="2431" spans="2:6" x14ac:dyDescent="0.25">
      <c r="B2431" s="14">
        <v>2386</v>
      </c>
      <c r="C2431" s="17">
        <v>43</v>
      </c>
      <c r="D2431" s="17">
        <v>104.52</v>
      </c>
      <c r="E2431" s="17">
        <v>14833</v>
      </c>
      <c r="F2431" s="17">
        <v>-86397.159999999916</v>
      </c>
    </row>
    <row r="2432" spans="2:6" x14ac:dyDescent="0.25">
      <c r="B2432" s="14">
        <v>2387</v>
      </c>
      <c r="C2432" s="17">
        <v>40</v>
      </c>
      <c r="D2432" s="17">
        <v>89.46</v>
      </c>
      <c r="E2432" s="17">
        <v>15164</v>
      </c>
      <c r="F2432" s="17">
        <v>204504.56000000006</v>
      </c>
    </row>
    <row r="2433" spans="2:6" x14ac:dyDescent="0.25">
      <c r="B2433" s="14">
        <v>2388</v>
      </c>
      <c r="C2433" s="17">
        <v>40</v>
      </c>
      <c r="D2433" s="17">
        <v>90.71</v>
      </c>
      <c r="E2433" s="17">
        <v>19220</v>
      </c>
      <c r="F2433" s="17">
        <v>462533.80000000005</v>
      </c>
    </row>
    <row r="2434" spans="2:6" x14ac:dyDescent="0.25">
      <c r="B2434" s="14">
        <v>2389</v>
      </c>
      <c r="C2434" s="17">
        <v>42</v>
      </c>
      <c r="D2434" s="17">
        <v>96.14</v>
      </c>
      <c r="E2434" s="17">
        <v>10938</v>
      </c>
      <c r="F2434" s="17">
        <v>-184313.31999999995</v>
      </c>
    </row>
    <row r="2435" spans="2:6" x14ac:dyDescent="0.25">
      <c r="B2435" s="14">
        <v>2390</v>
      </c>
      <c r="C2435" s="17">
        <v>39</v>
      </c>
      <c r="D2435" s="17">
        <v>77.73</v>
      </c>
      <c r="E2435" s="17">
        <v>10118</v>
      </c>
      <c r="F2435" s="17">
        <v>-17592.140000000014</v>
      </c>
    </row>
    <row r="2436" spans="2:6" x14ac:dyDescent="0.25">
      <c r="B2436" s="14">
        <v>2391</v>
      </c>
      <c r="C2436" s="17">
        <v>42</v>
      </c>
      <c r="D2436" s="17">
        <v>87.01</v>
      </c>
      <c r="E2436" s="17">
        <v>15190</v>
      </c>
      <c r="F2436" s="17">
        <v>213148.09999999986</v>
      </c>
    </row>
    <row r="2437" spans="2:6" x14ac:dyDescent="0.25">
      <c r="B2437" s="14">
        <v>2392</v>
      </c>
      <c r="C2437" s="17">
        <v>42</v>
      </c>
      <c r="D2437" s="17">
        <v>98.67</v>
      </c>
      <c r="E2437" s="17">
        <v>23493</v>
      </c>
      <c r="F2437" s="17">
        <v>520346.68999999994</v>
      </c>
    </row>
    <row r="2438" spans="2:6" x14ac:dyDescent="0.25">
      <c r="B2438" s="14">
        <v>2393</v>
      </c>
      <c r="C2438" s="17">
        <v>41</v>
      </c>
      <c r="D2438" s="17">
        <v>103.95</v>
      </c>
      <c r="E2438" s="17">
        <v>20008</v>
      </c>
      <c r="F2438" s="17">
        <v>231432.39999999991</v>
      </c>
    </row>
    <row r="2439" spans="2:6" x14ac:dyDescent="0.25">
      <c r="B2439" s="14">
        <v>2394</v>
      </c>
      <c r="C2439" s="17">
        <v>40</v>
      </c>
      <c r="D2439" s="17">
        <v>86.11</v>
      </c>
      <c r="E2439" s="17">
        <v>10537</v>
      </c>
      <c r="F2439" s="17">
        <v>-81958.069999999949</v>
      </c>
    </row>
    <row r="2440" spans="2:6" x14ac:dyDescent="0.25">
      <c r="B2440" s="14">
        <v>2395</v>
      </c>
      <c r="C2440" s="17">
        <v>40</v>
      </c>
      <c r="D2440" s="17">
        <v>87.94</v>
      </c>
      <c r="E2440" s="17">
        <v>13702</v>
      </c>
      <c r="F2440" s="17">
        <v>123664.12</v>
      </c>
    </row>
    <row r="2441" spans="2:6" x14ac:dyDescent="0.25">
      <c r="B2441" s="14">
        <v>2396</v>
      </c>
      <c r="C2441" s="17">
        <v>42</v>
      </c>
      <c r="D2441" s="17">
        <v>82.26</v>
      </c>
      <c r="E2441" s="17">
        <v>19954</v>
      </c>
      <c r="F2441" s="17">
        <v>641361.96</v>
      </c>
    </row>
    <row r="2442" spans="2:6" x14ac:dyDescent="0.25">
      <c r="B2442" s="14">
        <v>2397</v>
      </c>
      <c r="C2442" s="17">
        <v>41</v>
      </c>
      <c r="D2442" s="17">
        <v>96.24</v>
      </c>
      <c r="E2442" s="17">
        <v>15809</v>
      </c>
      <c r="F2442" s="17">
        <v>126363.84000000008</v>
      </c>
    </row>
    <row r="2443" spans="2:6" x14ac:dyDescent="0.25">
      <c r="B2443" s="14">
        <v>2398</v>
      </c>
      <c r="C2443" s="17">
        <v>41</v>
      </c>
      <c r="D2443" s="17">
        <v>78.290000000000006</v>
      </c>
      <c r="E2443" s="17">
        <v>13668</v>
      </c>
      <c r="F2443" s="17">
        <v>239476.28000000003</v>
      </c>
    </row>
    <row r="2444" spans="2:6" x14ac:dyDescent="0.25">
      <c r="B2444" s="14">
        <v>2399</v>
      </c>
      <c r="C2444" s="17">
        <v>41</v>
      </c>
      <c r="D2444" s="17">
        <v>88.9</v>
      </c>
      <c r="E2444" s="17">
        <v>20435</v>
      </c>
      <c r="F2444" s="17">
        <v>562058.5</v>
      </c>
    </row>
    <row r="2445" spans="2:6" x14ac:dyDescent="0.25">
      <c r="B2445" s="14">
        <v>2400</v>
      </c>
      <c r="C2445" s="17">
        <v>42</v>
      </c>
      <c r="D2445" s="17">
        <v>92.07</v>
      </c>
      <c r="E2445" s="17">
        <v>25760</v>
      </c>
      <c r="F2445" s="17">
        <v>822596.80000000028</v>
      </c>
    </row>
    <row r="2446" spans="2:6" x14ac:dyDescent="0.25">
      <c r="B2446" s="14">
        <v>2401</v>
      </c>
      <c r="C2446" s="17">
        <v>44</v>
      </c>
      <c r="D2446" s="17">
        <v>95.21</v>
      </c>
      <c r="E2446" s="17">
        <v>12579</v>
      </c>
      <c r="F2446" s="17">
        <v>-97901.589999999967</v>
      </c>
    </row>
    <row r="2447" spans="2:6" x14ac:dyDescent="0.25">
      <c r="B2447" s="14">
        <v>2402</v>
      </c>
      <c r="C2447" s="17">
        <v>44</v>
      </c>
      <c r="D2447" s="17">
        <v>103.58</v>
      </c>
      <c r="E2447" s="17">
        <v>20466</v>
      </c>
      <c r="F2447" s="17">
        <v>202361.71999999997</v>
      </c>
    </row>
    <row r="2448" spans="2:6" x14ac:dyDescent="0.25">
      <c r="B2448" s="14">
        <v>2403</v>
      </c>
      <c r="C2448" s="17">
        <v>42</v>
      </c>
      <c r="D2448" s="17">
        <v>77.010000000000005</v>
      </c>
      <c r="E2448" s="17">
        <v>11625</v>
      </c>
      <c r="F2448" s="17">
        <v>79883.749999999884</v>
      </c>
    </row>
    <row r="2449" spans="2:6" x14ac:dyDescent="0.25">
      <c r="B2449" s="14">
        <v>2404</v>
      </c>
      <c r="C2449" s="17">
        <v>42</v>
      </c>
      <c r="D2449" s="17">
        <v>92.93</v>
      </c>
      <c r="E2449" s="17">
        <v>18574</v>
      </c>
      <c r="F2449" s="17">
        <v>340036.17999999993</v>
      </c>
    </row>
    <row r="2450" spans="2:6" x14ac:dyDescent="0.25">
      <c r="B2450" s="14">
        <v>2405</v>
      </c>
      <c r="C2450" s="17">
        <v>40</v>
      </c>
      <c r="D2450" s="17">
        <v>88.88</v>
      </c>
      <c r="E2450" s="17">
        <v>18956</v>
      </c>
      <c r="F2450" s="17">
        <v>479194.72</v>
      </c>
    </row>
    <row r="2451" spans="2:6" x14ac:dyDescent="0.25">
      <c r="B2451" s="14">
        <v>2406</v>
      </c>
      <c r="C2451" s="17">
        <v>45</v>
      </c>
      <c r="D2451" s="17">
        <v>90.05</v>
      </c>
      <c r="E2451" s="17">
        <v>16005</v>
      </c>
      <c r="F2451" s="17">
        <v>173519.75</v>
      </c>
    </row>
    <row r="2452" spans="2:6" x14ac:dyDescent="0.25">
      <c r="B2452" s="14">
        <v>2407</v>
      </c>
      <c r="C2452" s="17">
        <v>42</v>
      </c>
      <c r="D2452" s="17">
        <v>97.58</v>
      </c>
      <c r="E2452" s="17">
        <v>21611</v>
      </c>
      <c r="F2452" s="17">
        <v>434125.62000000011</v>
      </c>
    </row>
    <row r="2453" spans="2:6" x14ac:dyDescent="0.25">
      <c r="B2453" s="14">
        <v>2408</v>
      </c>
      <c r="C2453" s="17">
        <v>40</v>
      </c>
      <c r="D2453" s="17">
        <v>75.28</v>
      </c>
      <c r="E2453" s="17">
        <v>14210</v>
      </c>
      <c r="F2453" s="17">
        <v>339661.19999999995</v>
      </c>
    </row>
    <row r="2454" spans="2:6" x14ac:dyDescent="0.25">
      <c r="B2454" s="14">
        <v>2409</v>
      </c>
      <c r="C2454" s="17">
        <v>41</v>
      </c>
      <c r="D2454" s="17">
        <v>97.18</v>
      </c>
      <c r="E2454" s="17">
        <v>9656</v>
      </c>
      <c r="F2454" s="17">
        <v>-262722.08000000007</v>
      </c>
    </row>
    <row r="2455" spans="2:6" x14ac:dyDescent="0.25">
      <c r="B2455" s="14">
        <v>2410</v>
      </c>
      <c r="C2455" s="17">
        <v>43</v>
      </c>
      <c r="D2455" s="17">
        <v>87.13</v>
      </c>
      <c r="E2455" s="17">
        <v>14678</v>
      </c>
      <c r="F2455" s="17">
        <v>160873.8600000001</v>
      </c>
    </row>
    <row r="2456" spans="2:6" x14ac:dyDescent="0.25">
      <c r="B2456" s="14">
        <v>2411</v>
      </c>
      <c r="C2456" s="17">
        <v>42</v>
      </c>
      <c r="D2456" s="17">
        <v>87.88</v>
      </c>
      <c r="E2456" s="17">
        <v>18705</v>
      </c>
      <c r="F2456" s="17">
        <v>442889.60000000009</v>
      </c>
    </row>
    <row r="2457" spans="2:6" x14ac:dyDescent="0.25">
      <c r="B2457" s="14">
        <v>2412</v>
      </c>
      <c r="C2457" s="17">
        <v>41</v>
      </c>
      <c r="D2457" s="17">
        <v>78.680000000000007</v>
      </c>
      <c r="E2457" s="17">
        <v>15779</v>
      </c>
      <c r="F2457" s="17">
        <v>401590.2799999998</v>
      </c>
    </row>
    <row r="2458" spans="2:6" x14ac:dyDescent="0.25">
      <c r="B2458" s="14">
        <v>2413</v>
      </c>
      <c r="C2458" s="17">
        <v>39</v>
      </c>
      <c r="D2458" s="17">
        <v>86.96</v>
      </c>
      <c r="E2458" s="17">
        <v>25528</v>
      </c>
      <c r="F2458" s="17">
        <v>1014565.1200000001</v>
      </c>
    </row>
    <row r="2459" spans="2:6" x14ac:dyDescent="0.25">
      <c r="B2459" s="14">
        <v>2414</v>
      </c>
      <c r="C2459" s="17">
        <v>40</v>
      </c>
      <c r="D2459" s="17">
        <v>87.19</v>
      </c>
      <c r="E2459" s="17">
        <v>12597</v>
      </c>
      <c r="F2459" s="17">
        <v>54590.570000000065</v>
      </c>
    </row>
    <row r="2460" spans="2:6" x14ac:dyDescent="0.25">
      <c r="B2460" s="14">
        <v>2415</v>
      </c>
      <c r="C2460" s="17">
        <v>44</v>
      </c>
      <c r="D2460" s="17">
        <v>92.14</v>
      </c>
      <c r="E2460" s="17">
        <v>18738</v>
      </c>
      <c r="F2460" s="17">
        <v>327870.67999999993</v>
      </c>
    </row>
    <row r="2461" spans="2:6" x14ac:dyDescent="0.25">
      <c r="B2461" s="14">
        <v>2416</v>
      </c>
      <c r="C2461" s="17">
        <v>42</v>
      </c>
      <c r="D2461" s="17">
        <v>90.52</v>
      </c>
      <c r="E2461" s="17">
        <v>19317</v>
      </c>
      <c r="F2461" s="17">
        <v>434194.16000000015</v>
      </c>
    </row>
    <row r="2462" spans="2:6" x14ac:dyDescent="0.25">
      <c r="B2462" s="14">
        <v>2417</v>
      </c>
      <c r="C2462" s="17">
        <v>43</v>
      </c>
      <c r="D2462" s="17">
        <v>97.97</v>
      </c>
      <c r="E2462" s="17">
        <v>20767</v>
      </c>
      <c r="F2462" s="17">
        <v>355109.01</v>
      </c>
    </row>
    <row r="2463" spans="2:6" x14ac:dyDescent="0.25">
      <c r="B2463" s="14">
        <v>2418</v>
      </c>
      <c r="C2463" s="17">
        <v>40</v>
      </c>
      <c r="D2463" s="17">
        <v>87.26</v>
      </c>
      <c r="E2463" s="17">
        <v>28955</v>
      </c>
      <c r="F2463" s="17">
        <v>1227231.7</v>
      </c>
    </row>
    <row r="2464" spans="2:6" x14ac:dyDescent="0.25">
      <c r="B2464" s="14">
        <v>2419</v>
      </c>
      <c r="C2464" s="17">
        <v>41</v>
      </c>
      <c r="D2464" s="17">
        <v>102.49</v>
      </c>
      <c r="E2464" s="17">
        <v>8016</v>
      </c>
      <c r="F2464" s="17">
        <v>-405031.83999999997</v>
      </c>
    </row>
    <row r="2465" spans="2:6" x14ac:dyDescent="0.25">
      <c r="B2465" s="14">
        <v>2420</v>
      </c>
      <c r="C2465" s="17">
        <v>45</v>
      </c>
      <c r="D2465" s="17">
        <v>93.09</v>
      </c>
      <c r="E2465" s="17">
        <v>26184</v>
      </c>
      <c r="F2465" s="17">
        <v>744867.44</v>
      </c>
    </row>
    <row r="2466" spans="2:6" x14ac:dyDescent="0.25">
      <c r="B2466" s="14">
        <v>2421</v>
      </c>
      <c r="C2466" s="17">
        <v>44</v>
      </c>
      <c r="D2466" s="17">
        <v>84.48</v>
      </c>
      <c r="E2466" s="17">
        <v>19919</v>
      </c>
      <c r="F2466" s="17">
        <v>554687.87999999989</v>
      </c>
    </row>
    <row r="2467" spans="2:6" x14ac:dyDescent="0.25">
      <c r="B2467" s="14">
        <v>2422</v>
      </c>
      <c r="C2467" s="17">
        <v>44</v>
      </c>
      <c r="D2467" s="17">
        <v>86.84</v>
      </c>
      <c r="E2467" s="17">
        <v>16072</v>
      </c>
      <c r="F2467" s="17">
        <v>245467.52000000002</v>
      </c>
    </row>
    <row r="2468" spans="2:6" x14ac:dyDescent="0.25">
      <c r="B2468" s="14">
        <v>2423</v>
      </c>
      <c r="C2468" s="17">
        <v>43</v>
      </c>
      <c r="D2468" s="17">
        <v>87.41</v>
      </c>
      <c r="E2468" s="17">
        <v>15054</v>
      </c>
      <c r="F2468" s="17">
        <v>182553.8600000001</v>
      </c>
    </row>
    <row r="2469" spans="2:6" x14ac:dyDescent="0.25">
      <c r="B2469" s="14">
        <v>2424</v>
      </c>
      <c r="C2469" s="17">
        <v>41</v>
      </c>
      <c r="D2469" s="17">
        <v>94.11</v>
      </c>
      <c r="E2469" s="17">
        <v>10962</v>
      </c>
      <c r="F2469" s="17">
        <v>-149637.81999999995</v>
      </c>
    </row>
    <row r="2470" spans="2:6" x14ac:dyDescent="0.25">
      <c r="B2470" s="14">
        <v>2425</v>
      </c>
      <c r="C2470" s="17">
        <v>44</v>
      </c>
      <c r="D2470" s="17">
        <v>86.28</v>
      </c>
      <c r="E2470" s="17">
        <v>20442</v>
      </c>
      <c r="F2470" s="17">
        <v>554774.24</v>
      </c>
    </row>
    <row r="2471" spans="2:6" x14ac:dyDescent="0.25">
      <c r="B2471" s="14">
        <v>2426</v>
      </c>
      <c r="C2471" s="17">
        <v>44</v>
      </c>
      <c r="D2471" s="17">
        <v>77.959999999999994</v>
      </c>
      <c r="E2471" s="17">
        <v>17941</v>
      </c>
      <c r="F2471" s="17">
        <v>532174.64000000013</v>
      </c>
    </row>
    <row r="2472" spans="2:6" x14ac:dyDescent="0.25">
      <c r="B2472" s="14">
        <v>2427</v>
      </c>
      <c r="C2472" s="17">
        <v>43</v>
      </c>
      <c r="D2472" s="17">
        <v>92.78</v>
      </c>
      <c r="E2472" s="17">
        <v>25797</v>
      </c>
      <c r="F2472" s="17">
        <v>780886.34000000008</v>
      </c>
    </row>
    <row r="2473" spans="2:6" x14ac:dyDescent="0.25">
      <c r="B2473" s="14">
        <v>2428</v>
      </c>
      <c r="C2473" s="17">
        <v>43</v>
      </c>
      <c r="D2473" s="17">
        <v>80.91</v>
      </c>
      <c r="E2473" s="17">
        <v>18466</v>
      </c>
      <c r="F2473" s="17">
        <v>536611.94000000018</v>
      </c>
    </row>
    <row r="2474" spans="2:6" x14ac:dyDescent="0.25">
      <c r="B2474" s="14">
        <v>2429</v>
      </c>
      <c r="C2474" s="17">
        <v>41</v>
      </c>
      <c r="D2474" s="17">
        <v>85.58</v>
      </c>
      <c r="E2474" s="17">
        <v>18476</v>
      </c>
      <c r="F2474" s="17">
        <v>488031.91999999993</v>
      </c>
    </row>
    <row r="2475" spans="2:6" x14ac:dyDescent="0.25">
      <c r="B2475" s="14">
        <v>2430</v>
      </c>
      <c r="C2475" s="17">
        <v>41</v>
      </c>
      <c r="D2475" s="17">
        <v>79.81</v>
      </c>
      <c r="E2475" s="17">
        <v>10095</v>
      </c>
      <c r="F2475" s="17">
        <v>-60671.95000000007</v>
      </c>
    </row>
    <row r="2476" spans="2:6" x14ac:dyDescent="0.25">
      <c r="B2476" s="14">
        <v>2431</v>
      </c>
      <c r="C2476" s="17">
        <v>45</v>
      </c>
      <c r="D2476" s="17">
        <v>85.07</v>
      </c>
      <c r="E2476" s="17">
        <v>9238</v>
      </c>
      <c r="F2476" s="17">
        <v>-213224.65999999992</v>
      </c>
    </row>
    <row r="2477" spans="2:6" x14ac:dyDescent="0.25">
      <c r="B2477" s="14">
        <v>2432</v>
      </c>
      <c r="C2477" s="17">
        <v>39</v>
      </c>
      <c r="D2477" s="17">
        <v>91.85</v>
      </c>
      <c r="E2477" s="17">
        <v>24508</v>
      </c>
      <c r="F2477" s="17">
        <v>820220.20000000019</v>
      </c>
    </row>
    <row r="2478" spans="2:6" x14ac:dyDescent="0.25">
      <c r="B2478" s="14">
        <v>2433</v>
      </c>
      <c r="C2478" s="17">
        <v>42</v>
      </c>
      <c r="D2478" s="17">
        <v>78.260000000000005</v>
      </c>
      <c r="E2478" s="17">
        <v>16607</v>
      </c>
      <c r="F2478" s="17">
        <v>457635.17999999993</v>
      </c>
    </row>
    <row r="2479" spans="2:6" x14ac:dyDescent="0.25">
      <c r="B2479" s="14">
        <v>2434</v>
      </c>
      <c r="C2479" s="17">
        <v>42</v>
      </c>
      <c r="D2479" s="17">
        <v>96.2</v>
      </c>
      <c r="E2479" s="17">
        <v>23511</v>
      </c>
      <c r="F2479" s="17">
        <v>579468.80000000005</v>
      </c>
    </row>
    <row r="2480" spans="2:6" x14ac:dyDescent="0.25">
      <c r="B2480" s="14">
        <v>2435</v>
      </c>
      <c r="C2480" s="17">
        <v>42</v>
      </c>
      <c r="D2480" s="17">
        <v>84.14</v>
      </c>
      <c r="E2480" s="17">
        <v>11638</v>
      </c>
      <c r="F2480" s="17">
        <v>-2055.3199999999488</v>
      </c>
    </row>
    <row r="2481" spans="2:6" x14ac:dyDescent="0.25">
      <c r="B2481" s="14">
        <v>2436</v>
      </c>
      <c r="C2481" s="17">
        <v>41</v>
      </c>
      <c r="D2481" s="17">
        <v>90.15</v>
      </c>
      <c r="E2481" s="17">
        <v>10990</v>
      </c>
      <c r="F2481" s="17">
        <v>-104328.50000000012</v>
      </c>
    </row>
    <row r="2482" spans="2:6" x14ac:dyDescent="0.25">
      <c r="B2482" s="14">
        <v>2437</v>
      </c>
      <c r="C2482" s="17">
        <v>44</v>
      </c>
      <c r="D2482" s="17">
        <v>90.61</v>
      </c>
      <c r="E2482" s="17">
        <v>10624</v>
      </c>
      <c r="F2482" s="17">
        <v>-165920.64000000001</v>
      </c>
    </row>
    <row r="2483" spans="2:6" x14ac:dyDescent="0.25">
      <c r="B2483" s="14">
        <v>2438</v>
      </c>
      <c r="C2483" s="17">
        <v>42</v>
      </c>
      <c r="D2483" s="17">
        <v>98.65</v>
      </c>
      <c r="E2483" s="17">
        <v>19318</v>
      </c>
      <c r="F2483" s="17">
        <v>277205.29999999981</v>
      </c>
    </row>
    <row r="2484" spans="2:6" x14ac:dyDescent="0.25">
      <c r="B2484" s="14">
        <v>2439</v>
      </c>
      <c r="C2484" s="17">
        <v>41</v>
      </c>
      <c r="D2484" s="17">
        <v>76.77</v>
      </c>
      <c r="E2484" s="17">
        <v>18602</v>
      </c>
      <c r="F2484" s="17">
        <v>661040.46</v>
      </c>
    </row>
    <row r="2485" spans="2:6" x14ac:dyDescent="0.25">
      <c r="B2485" s="14">
        <v>2440</v>
      </c>
      <c r="C2485" s="17">
        <v>43</v>
      </c>
      <c r="D2485" s="17">
        <v>83.16</v>
      </c>
      <c r="E2485" s="17">
        <v>21166</v>
      </c>
      <c r="F2485" s="17">
        <v>691731.44000000018</v>
      </c>
    </row>
    <row r="2486" spans="2:6" x14ac:dyDescent="0.25">
      <c r="B2486" s="14">
        <v>2441</v>
      </c>
      <c r="C2486" s="17">
        <v>43</v>
      </c>
      <c r="D2486" s="17">
        <v>84.53</v>
      </c>
      <c r="E2486" s="17">
        <v>13996</v>
      </c>
      <c r="F2486" s="17">
        <v>150294.12</v>
      </c>
    </row>
    <row r="2487" spans="2:6" x14ac:dyDescent="0.25">
      <c r="B2487" s="14">
        <v>2442</v>
      </c>
      <c r="C2487" s="17">
        <v>42</v>
      </c>
      <c r="D2487" s="17">
        <v>87.11</v>
      </c>
      <c r="E2487" s="17">
        <v>18059</v>
      </c>
      <c r="F2487" s="17">
        <v>412143.51</v>
      </c>
    </row>
    <row r="2488" spans="2:6" x14ac:dyDescent="0.25">
      <c r="B2488" s="14">
        <v>2443</v>
      </c>
      <c r="C2488" s="17">
        <v>43</v>
      </c>
      <c r="D2488" s="17">
        <v>102.37</v>
      </c>
      <c r="E2488" s="17">
        <v>20929</v>
      </c>
      <c r="F2488" s="17">
        <v>272422.27</v>
      </c>
    </row>
    <row r="2489" spans="2:6" x14ac:dyDescent="0.25">
      <c r="B2489" s="14">
        <v>2444</v>
      </c>
      <c r="C2489" s="17">
        <v>42</v>
      </c>
      <c r="D2489" s="17">
        <v>91.52</v>
      </c>
      <c r="E2489" s="17">
        <v>11597</v>
      </c>
      <c r="F2489" s="17">
        <v>-90628.439999999944</v>
      </c>
    </row>
    <row r="2490" spans="2:6" x14ac:dyDescent="0.25">
      <c r="B2490" s="14">
        <v>2445</v>
      </c>
      <c r="C2490" s="17">
        <v>40</v>
      </c>
      <c r="D2490" s="17">
        <v>95.16</v>
      </c>
      <c r="E2490" s="17">
        <v>20099</v>
      </c>
      <c r="F2490" s="17">
        <v>433120.16000000015</v>
      </c>
    </row>
    <row r="2491" spans="2:6" x14ac:dyDescent="0.25">
      <c r="B2491" s="14">
        <v>2446</v>
      </c>
      <c r="C2491" s="17">
        <v>42</v>
      </c>
      <c r="D2491" s="17">
        <v>91.28</v>
      </c>
      <c r="E2491" s="17">
        <v>17015</v>
      </c>
      <c r="F2491" s="17">
        <v>268225.80000000005</v>
      </c>
    </row>
    <row r="2492" spans="2:6" x14ac:dyDescent="0.25">
      <c r="B2492" s="14">
        <v>2447</v>
      </c>
      <c r="C2492" s="17">
        <v>40</v>
      </c>
      <c r="D2492" s="17">
        <v>98.07</v>
      </c>
      <c r="E2492" s="17">
        <v>19604</v>
      </c>
      <c r="F2492" s="17">
        <v>344471.7200000002</v>
      </c>
    </row>
    <row r="2493" spans="2:6" x14ac:dyDescent="0.25">
      <c r="B2493" s="14">
        <v>2448</v>
      </c>
      <c r="C2493" s="17">
        <v>42</v>
      </c>
      <c r="D2493" s="17">
        <v>97.83</v>
      </c>
      <c r="E2493" s="17">
        <v>26575</v>
      </c>
      <c r="F2493" s="17">
        <v>722442.75</v>
      </c>
    </row>
    <row r="2494" spans="2:6" x14ac:dyDescent="0.25">
      <c r="B2494" s="14">
        <v>2449</v>
      </c>
      <c r="C2494" s="17">
        <v>44</v>
      </c>
      <c r="D2494" s="17">
        <v>75.53</v>
      </c>
      <c r="E2494" s="17">
        <v>18022</v>
      </c>
      <c r="F2494" s="17">
        <v>582208.34000000008</v>
      </c>
    </row>
    <row r="2495" spans="2:6" x14ac:dyDescent="0.25">
      <c r="B2495" s="14">
        <v>2450</v>
      </c>
      <c r="C2495" s="17">
        <v>40</v>
      </c>
      <c r="D2495" s="17">
        <v>102.2</v>
      </c>
      <c r="E2495" s="17">
        <v>13886</v>
      </c>
      <c r="F2495" s="17">
        <v>-61275.20000000007</v>
      </c>
    </row>
    <row r="2496" spans="2:6" x14ac:dyDescent="0.25">
      <c r="B2496" s="14">
        <v>2451</v>
      </c>
      <c r="C2496" s="17">
        <v>41</v>
      </c>
      <c r="D2496" s="17">
        <v>83.02</v>
      </c>
      <c r="E2496" s="17">
        <v>12708</v>
      </c>
      <c r="F2496" s="17">
        <v>102845.84000000008</v>
      </c>
    </row>
    <row r="2497" spans="2:6" x14ac:dyDescent="0.25">
      <c r="B2497" s="14">
        <v>2452</v>
      </c>
      <c r="C2497" s="17">
        <v>42</v>
      </c>
      <c r="D2497" s="17">
        <v>99.42</v>
      </c>
      <c r="E2497" s="17">
        <v>17422</v>
      </c>
      <c r="F2497" s="17">
        <v>153158.76</v>
      </c>
    </row>
    <row r="2498" spans="2:6" x14ac:dyDescent="0.25">
      <c r="B2498" s="14">
        <v>2453</v>
      </c>
      <c r="C2498" s="17">
        <v>42</v>
      </c>
      <c r="D2498" s="17">
        <v>87.23</v>
      </c>
      <c r="E2498" s="17">
        <v>18195</v>
      </c>
      <c r="F2498" s="17">
        <v>419465.14999999991</v>
      </c>
    </row>
    <row r="2499" spans="2:6" x14ac:dyDescent="0.25">
      <c r="B2499" s="14">
        <v>2454</v>
      </c>
      <c r="C2499" s="17">
        <v>45</v>
      </c>
      <c r="D2499" s="17">
        <v>101.98</v>
      </c>
      <c r="E2499" s="17">
        <v>13045</v>
      </c>
      <c r="F2499" s="17">
        <v>-171399.10000000009</v>
      </c>
    </row>
    <row r="2500" spans="2:6" x14ac:dyDescent="0.25">
      <c r="B2500" s="14">
        <v>2455</v>
      </c>
      <c r="C2500" s="17">
        <v>44</v>
      </c>
      <c r="D2500" s="17">
        <v>102.81</v>
      </c>
      <c r="E2500" s="17">
        <v>27601</v>
      </c>
      <c r="F2500" s="17">
        <v>590496.18999999994</v>
      </c>
    </row>
    <row r="2501" spans="2:6" x14ac:dyDescent="0.25">
      <c r="B2501" s="14">
        <v>2456</v>
      </c>
      <c r="C2501" s="17">
        <v>39</v>
      </c>
      <c r="D2501" s="17">
        <v>96.44</v>
      </c>
      <c r="E2501" s="17">
        <v>14620</v>
      </c>
      <c r="F2501" s="17">
        <v>79247.20000000007</v>
      </c>
    </row>
    <row r="2502" spans="2:6" x14ac:dyDescent="0.25">
      <c r="B2502" s="14">
        <v>2457</v>
      </c>
      <c r="C2502" s="17">
        <v>45</v>
      </c>
      <c r="D2502" s="17">
        <v>82.16</v>
      </c>
      <c r="E2502" s="17">
        <v>7550</v>
      </c>
      <c r="F2502" s="17">
        <v>-307608</v>
      </c>
    </row>
    <row r="2503" spans="2:6" x14ac:dyDescent="0.25">
      <c r="B2503" s="14">
        <v>2458</v>
      </c>
      <c r="C2503" s="17">
        <v>41</v>
      </c>
      <c r="D2503" s="17">
        <v>85.83</v>
      </c>
      <c r="E2503" s="17">
        <v>15610</v>
      </c>
      <c r="F2503" s="17">
        <v>276573.69999999995</v>
      </c>
    </row>
    <row r="2504" spans="2:6" x14ac:dyDescent="0.25">
      <c r="B2504" s="14">
        <v>2459</v>
      </c>
      <c r="C2504" s="17">
        <v>45</v>
      </c>
      <c r="D2504" s="17">
        <v>81.5</v>
      </c>
      <c r="E2504" s="17">
        <v>14603</v>
      </c>
      <c r="F2504" s="17">
        <v>208717.5</v>
      </c>
    </row>
    <row r="2505" spans="2:6" x14ac:dyDescent="0.25">
      <c r="B2505" s="14">
        <v>2460</v>
      </c>
      <c r="C2505" s="17">
        <v>44</v>
      </c>
      <c r="D2505" s="17">
        <v>77.89</v>
      </c>
      <c r="E2505" s="17">
        <v>13858</v>
      </c>
      <c r="F2505" s="17">
        <v>218590.37999999989</v>
      </c>
    </row>
    <row r="2506" spans="2:6" x14ac:dyDescent="0.25">
      <c r="B2506" s="14">
        <v>2461</v>
      </c>
      <c r="C2506" s="17">
        <v>44</v>
      </c>
      <c r="D2506" s="17">
        <v>83.53</v>
      </c>
      <c r="E2506" s="17">
        <v>9016</v>
      </c>
      <c r="F2506" s="17">
        <v>-205626.47999999998</v>
      </c>
    </row>
    <row r="2507" spans="2:6" x14ac:dyDescent="0.25">
      <c r="B2507" s="14">
        <v>2462</v>
      </c>
      <c r="C2507" s="17">
        <v>40</v>
      </c>
      <c r="D2507" s="17">
        <v>89.51</v>
      </c>
      <c r="E2507" s="17">
        <v>21893</v>
      </c>
      <c r="F2507" s="17">
        <v>671344.56999999983</v>
      </c>
    </row>
    <row r="2508" spans="2:6" x14ac:dyDescent="0.25">
      <c r="B2508" s="14">
        <v>2463</v>
      </c>
      <c r="C2508" s="17">
        <v>45</v>
      </c>
      <c r="D2508" s="17">
        <v>91.61</v>
      </c>
      <c r="E2508" s="17">
        <v>12475</v>
      </c>
      <c r="F2508" s="17">
        <v>-71684.75</v>
      </c>
    </row>
    <row r="2509" spans="2:6" x14ac:dyDescent="0.25">
      <c r="B2509" s="14">
        <v>2464</v>
      </c>
      <c r="C2509" s="17">
        <v>39</v>
      </c>
      <c r="D2509" s="17">
        <v>86.22</v>
      </c>
      <c r="E2509" s="17">
        <v>20841</v>
      </c>
      <c r="F2509" s="17">
        <v>687648.98</v>
      </c>
    </row>
    <row r="2510" spans="2:6" x14ac:dyDescent="0.25">
      <c r="B2510" s="14">
        <v>2465</v>
      </c>
      <c r="C2510" s="17">
        <v>39</v>
      </c>
      <c r="D2510" s="17">
        <v>83.03</v>
      </c>
      <c r="E2510" s="17">
        <v>12365</v>
      </c>
      <c r="F2510" s="17">
        <v>101734.04999999993</v>
      </c>
    </row>
    <row r="2511" spans="2:6" x14ac:dyDescent="0.25">
      <c r="B2511" s="14">
        <v>2466</v>
      </c>
      <c r="C2511" s="17">
        <v>45</v>
      </c>
      <c r="D2511" s="17">
        <v>93.2</v>
      </c>
      <c r="E2511" s="17">
        <v>19031</v>
      </c>
      <c r="F2511" s="17">
        <v>307084.80000000005</v>
      </c>
    </row>
    <row r="2512" spans="2:6" x14ac:dyDescent="0.25">
      <c r="B2512" s="14">
        <v>2467</v>
      </c>
      <c r="C2512" s="17">
        <v>39</v>
      </c>
      <c r="D2512" s="17">
        <v>94.61</v>
      </c>
      <c r="E2512" s="17">
        <v>16349</v>
      </c>
      <c r="F2512" s="17">
        <v>219061.1100000001</v>
      </c>
    </row>
    <row r="2513" spans="2:6" x14ac:dyDescent="0.25">
      <c r="B2513" s="14">
        <v>2468</v>
      </c>
      <c r="C2513" s="17">
        <v>42</v>
      </c>
      <c r="D2513" s="17">
        <v>91.96</v>
      </c>
      <c r="E2513" s="17">
        <v>6949</v>
      </c>
      <c r="F2513" s="17">
        <v>-398037.04</v>
      </c>
    </row>
    <row r="2514" spans="2:6" x14ac:dyDescent="0.25">
      <c r="B2514" s="14">
        <v>2469</v>
      </c>
      <c r="C2514" s="17">
        <v>40</v>
      </c>
      <c r="D2514" s="17">
        <v>98.59</v>
      </c>
      <c r="E2514" s="17">
        <v>18850</v>
      </c>
      <c r="F2514" s="17">
        <v>288728.5</v>
      </c>
    </row>
    <row r="2515" spans="2:6" x14ac:dyDescent="0.25">
      <c r="B2515" s="14">
        <v>2470</v>
      </c>
      <c r="C2515" s="17">
        <v>40</v>
      </c>
      <c r="D2515" s="17">
        <v>89.34</v>
      </c>
      <c r="E2515" s="17">
        <v>13101</v>
      </c>
      <c r="F2515" s="17">
        <v>62615.659999999916</v>
      </c>
    </row>
    <row r="2516" spans="2:6" x14ac:dyDescent="0.25">
      <c r="B2516" s="14">
        <v>2471</v>
      </c>
      <c r="C2516" s="17">
        <v>42</v>
      </c>
      <c r="D2516" s="17">
        <v>90.54</v>
      </c>
      <c r="E2516" s="17">
        <v>13899</v>
      </c>
      <c r="F2516" s="17">
        <v>73727.539999999921</v>
      </c>
    </row>
    <row r="2517" spans="2:6" x14ac:dyDescent="0.25">
      <c r="B2517" s="14">
        <v>2472</v>
      </c>
      <c r="C2517" s="17">
        <v>43</v>
      </c>
      <c r="D2517" s="17">
        <v>86.94</v>
      </c>
      <c r="E2517" s="17">
        <v>10108</v>
      </c>
      <c r="F2517" s="17">
        <v>-151941.52000000002</v>
      </c>
    </row>
    <row r="2518" spans="2:6" x14ac:dyDescent="0.25">
      <c r="B2518" s="14">
        <v>2473</v>
      </c>
      <c r="C2518" s="17">
        <v>42</v>
      </c>
      <c r="D2518" s="17">
        <v>75.94</v>
      </c>
      <c r="E2518" s="17">
        <v>14185</v>
      </c>
      <c r="F2518" s="17">
        <v>299836.10000000009</v>
      </c>
    </row>
    <row r="2519" spans="2:6" x14ac:dyDescent="0.25">
      <c r="B2519" s="14">
        <v>2474</v>
      </c>
      <c r="C2519" s="17">
        <v>42</v>
      </c>
      <c r="D2519" s="17">
        <v>85.75</v>
      </c>
      <c r="E2519" s="17">
        <v>17552</v>
      </c>
      <c r="F2519" s="17">
        <v>400580</v>
      </c>
    </row>
    <row r="2520" spans="2:6" x14ac:dyDescent="0.25">
      <c r="B2520" s="14">
        <v>2475</v>
      </c>
      <c r="C2520" s="17">
        <v>41</v>
      </c>
      <c r="D2520" s="17">
        <v>95.35</v>
      </c>
      <c r="E2520" s="17">
        <v>13983</v>
      </c>
      <c r="F2520" s="17">
        <v>26034.95000000007</v>
      </c>
    </row>
    <row r="2521" spans="2:6" x14ac:dyDescent="0.25">
      <c r="B2521" s="14">
        <v>2476</v>
      </c>
      <c r="C2521" s="17">
        <v>39</v>
      </c>
      <c r="D2521" s="17">
        <v>87.55</v>
      </c>
      <c r="E2521" s="17">
        <v>20555</v>
      </c>
      <c r="F2521" s="17">
        <v>639209.75</v>
      </c>
    </row>
    <row r="2522" spans="2:6" x14ac:dyDescent="0.25">
      <c r="B2522" s="14">
        <v>2477</v>
      </c>
      <c r="C2522" s="17">
        <v>42</v>
      </c>
      <c r="D2522" s="17">
        <v>92.03</v>
      </c>
      <c r="E2522" s="17">
        <v>21245</v>
      </c>
      <c r="F2522" s="17">
        <v>530287.64999999991</v>
      </c>
    </row>
    <row r="2523" spans="2:6" x14ac:dyDescent="0.25">
      <c r="B2523" s="14">
        <v>2478</v>
      </c>
      <c r="C2523" s="17">
        <v>40</v>
      </c>
      <c r="D2523" s="17">
        <v>95.93</v>
      </c>
      <c r="E2523" s="17">
        <v>8771</v>
      </c>
      <c r="F2523" s="17">
        <v>-296813.03000000003</v>
      </c>
    </row>
    <row r="2524" spans="2:6" x14ac:dyDescent="0.25">
      <c r="B2524" s="14">
        <v>2479</v>
      </c>
      <c r="C2524" s="17">
        <v>43</v>
      </c>
      <c r="D2524" s="17">
        <v>85.71</v>
      </c>
      <c r="E2524" s="17">
        <v>23018</v>
      </c>
      <c r="F2524" s="17">
        <v>767935.2200000002</v>
      </c>
    </row>
    <row r="2525" spans="2:6" x14ac:dyDescent="0.25">
      <c r="B2525" s="14">
        <v>2480</v>
      </c>
      <c r="C2525" s="17">
        <v>42</v>
      </c>
      <c r="D2525" s="17">
        <v>83.43</v>
      </c>
      <c r="E2525" s="17">
        <v>16468</v>
      </c>
      <c r="F2525" s="17">
        <v>361550.75999999978</v>
      </c>
    </row>
    <row r="2526" spans="2:6" x14ac:dyDescent="0.25">
      <c r="B2526" s="14">
        <v>2481</v>
      </c>
      <c r="C2526" s="17">
        <v>41</v>
      </c>
      <c r="D2526" s="17">
        <v>80.45</v>
      </c>
      <c r="E2526" s="17">
        <v>11249</v>
      </c>
      <c r="F2526" s="17">
        <v>22359.949999999953</v>
      </c>
    </row>
    <row r="2527" spans="2:6" x14ac:dyDescent="0.25">
      <c r="B2527" s="14">
        <v>2482</v>
      </c>
      <c r="C2527" s="17">
        <v>43</v>
      </c>
      <c r="D2527" s="17">
        <v>84.21</v>
      </c>
      <c r="E2527" s="17">
        <v>22598</v>
      </c>
      <c r="F2527" s="17">
        <v>772310.42000000016</v>
      </c>
    </row>
    <row r="2528" spans="2:6" x14ac:dyDescent="0.25">
      <c r="B2528" s="14">
        <v>2483</v>
      </c>
      <c r="C2528" s="17">
        <v>42</v>
      </c>
      <c r="D2528" s="17">
        <v>88.88</v>
      </c>
      <c r="E2528" s="17">
        <v>18357</v>
      </c>
      <c r="F2528" s="17">
        <v>400478.84000000008</v>
      </c>
    </row>
    <row r="2529" spans="2:6" x14ac:dyDescent="0.25">
      <c r="B2529" s="14">
        <v>2484</v>
      </c>
      <c r="C2529" s="17">
        <v>42</v>
      </c>
      <c r="D2529" s="17">
        <v>87.52</v>
      </c>
      <c r="E2529" s="17">
        <v>14855</v>
      </c>
      <c r="F2529" s="17">
        <v>182125.40000000002</v>
      </c>
    </row>
    <row r="2530" spans="2:6" x14ac:dyDescent="0.25">
      <c r="B2530" s="14">
        <v>2485</v>
      </c>
      <c r="C2530" s="17">
        <v>41</v>
      </c>
      <c r="D2530" s="17">
        <v>93.93</v>
      </c>
      <c r="E2530" s="17">
        <v>11648</v>
      </c>
      <c r="F2530" s="17">
        <v>-103712.64000000013</v>
      </c>
    </row>
    <row r="2531" spans="2:6" x14ac:dyDescent="0.25">
      <c r="B2531" s="14">
        <v>2486</v>
      </c>
      <c r="C2531" s="17">
        <v>41</v>
      </c>
      <c r="D2531" s="17">
        <v>100.36</v>
      </c>
      <c r="E2531" s="17">
        <v>7731</v>
      </c>
      <c r="F2531" s="17">
        <v>-404385.16</v>
      </c>
    </row>
    <row r="2532" spans="2:6" x14ac:dyDescent="0.25">
      <c r="B2532" s="14">
        <v>2487</v>
      </c>
      <c r="C2532" s="17">
        <v>40</v>
      </c>
      <c r="D2532" s="17">
        <v>75.09</v>
      </c>
      <c r="E2532" s="17">
        <v>14164</v>
      </c>
      <c r="F2532" s="17">
        <v>338501.24</v>
      </c>
    </row>
    <row r="2533" spans="2:6" x14ac:dyDescent="0.25">
      <c r="B2533" s="14">
        <v>2488</v>
      </c>
      <c r="C2533" s="17">
        <v>41</v>
      </c>
      <c r="D2533" s="17">
        <v>98.81</v>
      </c>
      <c r="E2533" s="17">
        <v>14238</v>
      </c>
      <c r="F2533" s="17">
        <v>-7252.7800000000279</v>
      </c>
    </row>
    <row r="2534" spans="2:6" x14ac:dyDescent="0.25">
      <c r="B2534" s="14">
        <v>2489</v>
      </c>
      <c r="C2534" s="17">
        <v>42</v>
      </c>
      <c r="D2534" s="17">
        <v>103.95</v>
      </c>
      <c r="E2534" s="17">
        <v>23842</v>
      </c>
      <c r="F2534" s="17">
        <v>414818.09999999986</v>
      </c>
    </row>
    <row r="2535" spans="2:6" x14ac:dyDescent="0.25">
      <c r="B2535" s="14">
        <v>2490</v>
      </c>
      <c r="C2535" s="17">
        <v>43</v>
      </c>
      <c r="D2535" s="17">
        <v>75.349999999999994</v>
      </c>
      <c r="E2535" s="17">
        <v>15649</v>
      </c>
      <c r="F2535" s="17">
        <v>412091.85000000009</v>
      </c>
    </row>
    <row r="2536" spans="2:6" x14ac:dyDescent="0.25">
      <c r="B2536" s="14">
        <v>2491</v>
      </c>
      <c r="C2536" s="17">
        <v>42</v>
      </c>
      <c r="D2536" s="17">
        <v>92.01</v>
      </c>
      <c r="E2536" s="17">
        <v>11516</v>
      </c>
      <c r="F2536" s="17">
        <v>-101575.16000000003</v>
      </c>
    </row>
    <row r="2537" spans="2:6" x14ac:dyDescent="0.25">
      <c r="B2537" s="14">
        <v>2492</v>
      </c>
      <c r="C2537" s="17">
        <v>42</v>
      </c>
      <c r="D2537" s="17">
        <v>95.53</v>
      </c>
      <c r="E2537" s="17">
        <v>17391</v>
      </c>
      <c r="F2537" s="17">
        <v>219024.77000000002</v>
      </c>
    </row>
    <row r="2538" spans="2:6" x14ac:dyDescent="0.25">
      <c r="B2538" s="14">
        <v>2493</v>
      </c>
      <c r="C2538" s="17">
        <v>42</v>
      </c>
      <c r="D2538" s="17">
        <v>78.900000000000006</v>
      </c>
      <c r="E2538" s="17">
        <v>15211</v>
      </c>
      <c r="F2538" s="17">
        <v>337979.09999999986</v>
      </c>
    </row>
    <row r="2539" spans="2:6" x14ac:dyDescent="0.25">
      <c r="B2539" s="14">
        <v>2494</v>
      </c>
      <c r="C2539" s="17">
        <v>42</v>
      </c>
      <c r="D2539" s="17">
        <v>101.41</v>
      </c>
      <c r="E2539" s="17">
        <v>20330</v>
      </c>
      <c r="F2539" s="17">
        <v>280144.69999999995</v>
      </c>
    </row>
    <row r="2540" spans="2:6" x14ac:dyDescent="0.25">
      <c r="B2540" s="14">
        <v>2495</v>
      </c>
      <c r="C2540" s="17">
        <v>41</v>
      </c>
      <c r="D2540" s="17">
        <v>87.79</v>
      </c>
      <c r="E2540" s="17">
        <v>20699</v>
      </c>
      <c r="F2540" s="17">
        <v>603276.7899999998</v>
      </c>
    </row>
    <row r="2541" spans="2:6" x14ac:dyDescent="0.25">
      <c r="B2541" s="14">
        <v>2496</v>
      </c>
      <c r="C2541" s="17">
        <v>39</v>
      </c>
      <c r="D2541" s="17">
        <v>101</v>
      </c>
      <c r="E2541" s="17">
        <v>23201</v>
      </c>
      <c r="F2541" s="17">
        <v>518859</v>
      </c>
    </row>
    <row r="2542" spans="2:6" x14ac:dyDescent="0.25">
      <c r="B2542" s="14">
        <v>2497</v>
      </c>
      <c r="C2542" s="17">
        <v>40</v>
      </c>
      <c r="D2542" s="17">
        <v>95.15</v>
      </c>
      <c r="E2542" s="17">
        <v>19489</v>
      </c>
      <c r="F2542" s="17">
        <v>394372.64999999991</v>
      </c>
    </row>
    <row r="2543" spans="2:6" x14ac:dyDescent="0.25">
      <c r="B2543" s="14">
        <v>2498</v>
      </c>
      <c r="C2543" s="17">
        <v>41</v>
      </c>
      <c r="D2543" s="17">
        <v>100.4</v>
      </c>
      <c r="E2543" s="17">
        <v>16080</v>
      </c>
      <c r="F2543" s="17">
        <v>76207.999999999884</v>
      </c>
    </row>
    <row r="2544" spans="2:6" x14ac:dyDescent="0.25">
      <c r="B2544" s="14">
        <v>2499</v>
      </c>
      <c r="C2544" s="17">
        <v>43</v>
      </c>
      <c r="D2544" s="17">
        <v>81.78</v>
      </c>
      <c r="E2544" s="17">
        <v>18604</v>
      </c>
      <c r="F2544" s="17">
        <v>530788.87999999989</v>
      </c>
    </row>
    <row r="2545" spans="2:6" x14ac:dyDescent="0.25">
      <c r="B2545" s="14">
        <v>2500</v>
      </c>
      <c r="C2545" s="17">
        <v>41</v>
      </c>
      <c r="D2545" s="17">
        <v>102.2</v>
      </c>
      <c r="E2545" s="17">
        <v>11081</v>
      </c>
      <c r="F2545" s="17">
        <v>-231680.20000000007</v>
      </c>
    </row>
    <row r="2546" spans="2:6" x14ac:dyDescent="0.25">
      <c r="B2546" s="14">
        <v>2501</v>
      </c>
      <c r="C2546" s="17">
        <v>41</v>
      </c>
      <c r="D2546" s="17">
        <v>95.61</v>
      </c>
      <c r="E2546" s="17">
        <v>24723</v>
      </c>
      <c r="F2546" s="17">
        <v>692467.97</v>
      </c>
    </row>
    <row r="2547" spans="2:6" x14ac:dyDescent="0.25">
      <c r="B2547" s="14">
        <v>2502</v>
      </c>
      <c r="C2547" s="17">
        <v>42</v>
      </c>
      <c r="D2547" s="17">
        <v>83.97</v>
      </c>
      <c r="E2547" s="17">
        <v>11580</v>
      </c>
      <c r="F2547" s="17">
        <v>-4312.5999999999767</v>
      </c>
    </row>
    <row r="2548" spans="2:6" x14ac:dyDescent="0.25">
      <c r="B2548" s="14">
        <v>2503</v>
      </c>
      <c r="C2548" s="17">
        <v>39</v>
      </c>
      <c r="D2548" s="17">
        <v>88.44</v>
      </c>
      <c r="E2548" s="17">
        <v>19709</v>
      </c>
      <c r="F2548" s="17">
        <v>560376.04</v>
      </c>
    </row>
    <row r="2549" spans="2:6" x14ac:dyDescent="0.25">
      <c r="B2549" s="14">
        <v>2504</v>
      </c>
      <c r="C2549" s="17">
        <v>42</v>
      </c>
      <c r="D2549" s="17">
        <v>85.85</v>
      </c>
      <c r="E2549" s="17">
        <v>19521</v>
      </c>
      <c r="F2549" s="17">
        <v>538919.15000000014</v>
      </c>
    </row>
    <row r="2550" spans="2:6" x14ac:dyDescent="0.25">
      <c r="B2550" s="14">
        <v>2505</v>
      </c>
      <c r="C2550" s="17">
        <v>39</v>
      </c>
      <c r="D2550" s="17">
        <v>86.44</v>
      </c>
      <c r="E2550" s="17">
        <v>22457</v>
      </c>
      <c r="F2550" s="17">
        <v>801936.92000000016</v>
      </c>
    </row>
    <row r="2551" spans="2:6" x14ac:dyDescent="0.25">
      <c r="B2551" s="14">
        <v>2506</v>
      </c>
      <c r="C2551" s="17">
        <v>42</v>
      </c>
      <c r="D2551" s="17">
        <v>82.92</v>
      </c>
      <c r="E2551" s="17">
        <v>24147</v>
      </c>
      <c r="F2551" s="17">
        <v>938809.76</v>
      </c>
    </row>
    <row r="2552" spans="2:6" x14ac:dyDescent="0.25">
      <c r="B2552" s="14">
        <v>2507</v>
      </c>
      <c r="C2552" s="17">
        <v>45</v>
      </c>
      <c r="D2552" s="17">
        <v>93.9</v>
      </c>
      <c r="E2552" s="17">
        <v>7222</v>
      </c>
      <c r="F2552" s="17">
        <v>-415957.80000000005</v>
      </c>
    </row>
    <row r="2553" spans="2:6" x14ac:dyDescent="0.25">
      <c r="B2553" s="14">
        <v>2508</v>
      </c>
      <c r="C2553" s="17">
        <v>41</v>
      </c>
      <c r="D2553" s="17">
        <v>89.99</v>
      </c>
      <c r="E2553" s="17">
        <v>22880</v>
      </c>
      <c r="F2553" s="17">
        <v>706068.8</v>
      </c>
    </row>
    <row r="2554" spans="2:6" x14ac:dyDescent="0.25">
      <c r="B2554" s="14">
        <v>2509</v>
      </c>
      <c r="C2554" s="17">
        <v>40</v>
      </c>
      <c r="D2554" s="17">
        <v>97.78</v>
      </c>
      <c r="E2554" s="17">
        <v>19676</v>
      </c>
      <c r="F2554" s="17">
        <v>354564.72</v>
      </c>
    </row>
    <row r="2555" spans="2:6" x14ac:dyDescent="0.25">
      <c r="B2555" s="14">
        <v>2510</v>
      </c>
      <c r="C2555" s="17">
        <v>45</v>
      </c>
      <c r="D2555" s="17">
        <v>103.44</v>
      </c>
      <c r="E2555" s="17">
        <v>12845</v>
      </c>
      <c r="F2555" s="17">
        <v>-200556.79999999993</v>
      </c>
    </row>
    <row r="2556" spans="2:6" x14ac:dyDescent="0.25">
      <c r="B2556" s="14">
        <v>2511</v>
      </c>
      <c r="C2556" s="17">
        <v>40</v>
      </c>
      <c r="D2556" s="17">
        <v>83.97</v>
      </c>
      <c r="E2556" s="17">
        <v>16592</v>
      </c>
      <c r="F2556" s="17">
        <v>394897.76</v>
      </c>
    </row>
    <row r="2557" spans="2:6" x14ac:dyDescent="0.25">
      <c r="B2557" s="14">
        <v>2512</v>
      </c>
      <c r="C2557" s="17">
        <v>41</v>
      </c>
      <c r="D2557" s="17">
        <v>82.52</v>
      </c>
      <c r="E2557" s="17">
        <v>18910</v>
      </c>
      <c r="F2557" s="17">
        <v>577326.80000000005</v>
      </c>
    </row>
    <row r="2558" spans="2:6" x14ac:dyDescent="0.25">
      <c r="B2558" s="14">
        <v>2513</v>
      </c>
      <c r="C2558" s="17">
        <v>39</v>
      </c>
      <c r="D2558" s="17">
        <v>85.7</v>
      </c>
      <c r="E2558" s="17">
        <v>18611</v>
      </c>
      <c r="F2558" s="17">
        <v>532797.30000000005</v>
      </c>
    </row>
    <row r="2559" spans="2:6" x14ac:dyDescent="0.25">
      <c r="B2559" s="14">
        <v>2514</v>
      </c>
      <c r="C2559" s="17">
        <v>40</v>
      </c>
      <c r="D2559" s="17">
        <v>80.86</v>
      </c>
      <c r="E2559" s="17">
        <v>6675</v>
      </c>
      <c r="F2559" s="17">
        <v>-328415.5</v>
      </c>
    </row>
    <row r="2560" spans="2:6" x14ac:dyDescent="0.25">
      <c r="B2560" s="14">
        <v>2515</v>
      </c>
      <c r="C2560" s="17">
        <v>43</v>
      </c>
      <c r="D2560" s="17">
        <v>90.47</v>
      </c>
      <c r="E2560" s="17">
        <v>25603</v>
      </c>
      <c r="F2560" s="17">
        <v>827764.59000000008</v>
      </c>
    </row>
    <row r="2561" spans="2:6" x14ac:dyDescent="0.25">
      <c r="B2561" s="14">
        <v>2516</v>
      </c>
      <c r="C2561" s="17">
        <v>40</v>
      </c>
      <c r="D2561" s="17">
        <v>100.72</v>
      </c>
      <c r="E2561" s="17">
        <v>7649</v>
      </c>
      <c r="F2561" s="17">
        <v>-404216.27999999997</v>
      </c>
    </row>
    <row r="2562" spans="2:6" x14ac:dyDescent="0.25">
      <c r="B2562" s="14">
        <v>2517</v>
      </c>
      <c r="C2562" s="17">
        <v>42</v>
      </c>
      <c r="D2562" s="17">
        <v>93.97</v>
      </c>
      <c r="E2562" s="17">
        <v>17849</v>
      </c>
      <c r="F2562" s="17">
        <v>275022.46999999997</v>
      </c>
    </row>
    <row r="2563" spans="2:6" x14ac:dyDescent="0.25">
      <c r="B2563" s="14">
        <v>2518</v>
      </c>
      <c r="C2563" s="17">
        <v>43</v>
      </c>
      <c r="D2563" s="17">
        <v>96.18</v>
      </c>
      <c r="E2563" s="17">
        <v>20854</v>
      </c>
      <c r="F2563" s="17">
        <v>397486.2799999998</v>
      </c>
    </row>
    <row r="2564" spans="2:6" x14ac:dyDescent="0.25">
      <c r="B2564" s="14">
        <v>2519</v>
      </c>
      <c r="C2564" s="17">
        <v>43</v>
      </c>
      <c r="D2564" s="17">
        <v>98.39</v>
      </c>
      <c r="E2564" s="17">
        <v>24471</v>
      </c>
      <c r="F2564" s="17">
        <v>559774.31000000006</v>
      </c>
    </row>
    <row r="2565" spans="2:6" x14ac:dyDescent="0.25">
      <c r="B2565" s="14">
        <v>2520</v>
      </c>
      <c r="C2565" s="17">
        <v>45</v>
      </c>
      <c r="D2565" s="17">
        <v>94.35</v>
      </c>
      <c r="E2565" s="17">
        <v>10748</v>
      </c>
      <c r="F2565" s="17">
        <v>-208881.79999999993</v>
      </c>
    </row>
    <row r="2566" spans="2:6" x14ac:dyDescent="0.25">
      <c r="B2566" s="14">
        <v>2521</v>
      </c>
      <c r="C2566" s="17">
        <v>41</v>
      </c>
      <c r="D2566" s="17">
        <v>81.739999999999995</v>
      </c>
      <c r="E2566" s="17">
        <v>18263</v>
      </c>
      <c r="F2566" s="17">
        <v>542736.38000000012</v>
      </c>
    </row>
    <row r="2567" spans="2:6" x14ac:dyDescent="0.25">
      <c r="B2567" s="14">
        <v>2522</v>
      </c>
      <c r="C2567" s="17">
        <v>40</v>
      </c>
      <c r="D2567" s="17">
        <v>91.35</v>
      </c>
      <c r="E2567" s="17">
        <v>11749</v>
      </c>
      <c r="F2567" s="17">
        <v>-55180.149999999907</v>
      </c>
    </row>
    <row r="2568" spans="2:6" x14ac:dyDescent="0.25">
      <c r="B2568" s="14">
        <v>2523</v>
      </c>
      <c r="C2568" s="17">
        <v>41</v>
      </c>
      <c r="D2568" s="17">
        <v>90.03</v>
      </c>
      <c r="E2568" s="17">
        <v>11750</v>
      </c>
      <c r="F2568" s="17">
        <v>-51352.5</v>
      </c>
    </row>
    <row r="2569" spans="2:6" x14ac:dyDescent="0.25">
      <c r="B2569" s="14">
        <v>2524</v>
      </c>
      <c r="C2569" s="17">
        <v>41</v>
      </c>
      <c r="D2569" s="17">
        <v>94.19</v>
      </c>
      <c r="E2569" s="17">
        <v>14124</v>
      </c>
      <c r="F2569" s="17">
        <v>51252.440000000061</v>
      </c>
    </row>
    <row r="2570" spans="2:6" x14ac:dyDescent="0.25">
      <c r="B2570" s="14">
        <v>2525</v>
      </c>
      <c r="C2570" s="17">
        <v>40</v>
      </c>
      <c r="D2570" s="17">
        <v>84.94</v>
      </c>
      <c r="E2570" s="17">
        <v>16964</v>
      </c>
      <c r="F2570" s="17">
        <v>406353.84000000008</v>
      </c>
    </row>
    <row r="2571" spans="2:6" x14ac:dyDescent="0.25">
      <c r="B2571" s="14">
        <v>2526</v>
      </c>
      <c r="C2571" s="17">
        <v>42</v>
      </c>
      <c r="D2571" s="17">
        <v>95.88</v>
      </c>
      <c r="E2571" s="17">
        <v>14715</v>
      </c>
      <c r="F2571" s="17">
        <v>49380.800000000047</v>
      </c>
    </row>
    <row r="2572" spans="2:6" x14ac:dyDescent="0.25">
      <c r="B2572" s="14">
        <v>2527</v>
      </c>
      <c r="C2572" s="17">
        <v>45</v>
      </c>
      <c r="D2572" s="17">
        <v>100.39</v>
      </c>
      <c r="E2572" s="17">
        <v>16849</v>
      </c>
      <c r="F2572" s="17">
        <v>53274.890000000014</v>
      </c>
    </row>
    <row r="2573" spans="2:6" x14ac:dyDescent="0.25">
      <c r="B2573" s="14">
        <v>2528</v>
      </c>
      <c r="C2573" s="17">
        <v>40</v>
      </c>
      <c r="D2573" s="17">
        <v>87.83</v>
      </c>
      <c r="E2573" s="17">
        <v>30707</v>
      </c>
      <c r="F2573" s="17">
        <v>1335417.19</v>
      </c>
    </row>
    <row r="2574" spans="2:6" x14ac:dyDescent="0.25">
      <c r="B2574" s="14">
        <v>2529</v>
      </c>
      <c r="C2574" s="17">
        <v>43</v>
      </c>
      <c r="D2574" s="17">
        <v>97.86</v>
      </c>
      <c r="E2574" s="17">
        <v>12240</v>
      </c>
      <c r="F2574" s="17">
        <v>-138366.40000000002</v>
      </c>
    </row>
    <row r="2575" spans="2:6" x14ac:dyDescent="0.25">
      <c r="B2575" s="14">
        <v>2530</v>
      </c>
      <c r="C2575" s="17">
        <v>39</v>
      </c>
      <c r="D2575" s="17">
        <v>95.44</v>
      </c>
      <c r="E2575" s="17">
        <v>11851</v>
      </c>
      <c r="F2575" s="17">
        <v>-84899.439999999944</v>
      </c>
    </row>
    <row r="2576" spans="2:6" x14ac:dyDescent="0.25">
      <c r="B2576" s="14">
        <v>2531</v>
      </c>
      <c r="C2576" s="17">
        <v>43</v>
      </c>
      <c r="D2576" s="17">
        <v>77.56</v>
      </c>
      <c r="E2576" s="17">
        <v>16925</v>
      </c>
      <c r="F2576" s="17">
        <v>477597</v>
      </c>
    </row>
    <row r="2577" spans="2:6" x14ac:dyDescent="0.25">
      <c r="B2577" s="14">
        <v>2532</v>
      </c>
      <c r="C2577" s="17">
        <v>42</v>
      </c>
      <c r="D2577" s="17">
        <v>94.61</v>
      </c>
      <c r="E2577" s="17">
        <v>23128</v>
      </c>
      <c r="F2577" s="17">
        <v>592955.91999999993</v>
      </c>
    </row>
    <row r="2578" spans="2:6" x14ac:dyDescent="0.25">
      <c r="B2578" s="14">
        <v>2533</v>
      </c>
      <c r="C2578" s="17">
        <v>42</v>
      </c>
      <c r="D2578" s="17">
        <v>81.180000000000007</v>
      </c>
      <c r="E2578" s="17">
        <v>22983</v>
      </c>
      <c r="F2578" s="17">
        <v>892571.05999999982</v>
      </c>
    </row>
    <row r="2579" spans="2:6" x14ac:dyDescent="0.25">
      <c r="B2579" s="14">
        <v>2534</v>
      </c>
      <c r="C2579" s="17">
        <v>41</v>
      </c>
      <c r="D2579" s="17">
        <v>85.91</v>
      </c>
      <c r="E2579" s="17">
        <v>7290</v>
      </c>
      <c r="F2579" s="17">
        <v>-324463.90000000002</v>
      </c>
    </row>
    <row r="2580" spans="2:6" x14ac:dyDescent="0.25">
      <c r="B2580" s="14">
        <v>2535</v>
      </c>
      <c r="C2580" s="17">
        <v>41</v>
      </c>
      <c r="D2580" s="17">
        <v>77.680000000000007</v>
      </c>
      <c r="E2580" s="17">
        <v>16058</v>
      </c>
      <c r="F2580" s="17">
        <v>439778.55999999982</v>
      </c>
    </row>
    <row r="2581" spans="2:6" x14ac:dyDescent="0.25">
      <c r="B2581" s="14">
        <v>2536</v>
      </c>
      <c r="C2581" s="17">
        <v>44</v>
      </c>
      <c r="D2581" s="17">
        <v>87.34</v>
      </c>
      <c r="E2581" s="17">
        <v>15429</v>
      </c>
      <c r="F2581" s="17">
        <v>193926.1399999999</v>
      </c>
    </row>
    <row r="2582" spans="2:6" x14ac:dyDescent="0.25">
      <c r="B2582" s="14">
        <v>2537</v>
      </c>
      <c r="C2582" s="17">
        <v>41</v>
      </c>
      <c r="D2582" s="17">
        <v>94.1</v>
      </c>
      <c r="E2582" s="17">
        <v>10482</v>
      </c>
      <c r="F2582" s="17">
        <v>-180200.19999999995</v>
      </c>
    </row>
    <row r="2583" spans="2:6" x14ac:dyDescent="0.25">
      <c r="B2583" s="14">
        <v>2538</v>
      </c>
      <c r="C2583" s="17">
        <v>43</v>
      </c>
      <c r="D2583" s="17">
        <v>96.64</v>
      </c>
      <c r="E2583" s="17">
        <v>10880</v>
      </c>
      <c r="F2583" s="17">
        <v>-204163.19999999995</v>
      </c>
    </row>
    <row r="2584" spans="2:6" x14ac:dyDescent="0.25">
      <c r="B2584" s="14">
        <v>2539</v>
      </c>
      <c r="C2584" s="17">
        <v>41</v>
      </c>
      <c r="D2584" s="17">
        <v>91.01</v>
      </c>
      <c r="E2584" s="17">
        <v>14525</v>
      </c>
      <c r="F2584" s="17">
        <v>123029.74999999988</v>
      </c>
    </row>
    <row r="2585" spans="2:6" x14ac:dyDescent="0.25">
      <c r="B2585" s="14">
        <v>2540</v>
      </c>
      <c r="C2585" s="17">
        <v>43</v>
      </c>
      <c r="D2585" s="17">
        <v>92.38</v>
      </c>
      <c r="E2585" s="17">
        <v>14328</v>
      </c>
      <c r="F2585" s="17">
        <v>61547.360000000102</v>
      </c>
    </row>
    <row r="2586" spans="2:6" x14ac:dyDescent="0.25">
      <c r="B2586" s="14">
        <v>2541</v>
      </c>
      <c r="C2586" s="17">
        <v>40</v>
      </c>
      <c r="D2586" s="17">
        <v>89.55</v>
      </c>
      <c r="E2586" s="17">
        <v>14516</v>
      </c>
      <c r="F2586" s="17">
        <v>158136.20000000007</v>
      </c>
    </row>
    <row r="2587" spans="2:6" x14ac:dyDescent="0.25">
      <c r="B2587" s="14">
        <v>2542</v>
      </c>
      <c r="C2587" s="17">
        <v>42</v>
      </c>
      <c r="D2587" s="17">
        <v>91.62</v>
      </c>
      <c r="E2587" s="17">
        <v>14635</v>
      </c>
      <c r="F2587" s="17">
        <v>106836.29999999993</v>
      </c>
    </row>
    <row r="2588" spans="2:6" x14ac:dyDescent="0.25">
      <c r="B2588" s="14">
        <v>2543</v>
      </c>
      <c r="C2588" s="17">
        <v>42</v>
      </c>
      <c r="D2588" s="17">
        <v>96.64</v>
      </c>
      <c r="E2588" s="17">
        <v>9410</v>
      </c>
      <c r="F2588" s="17">
        <v>-282012.40000000002</v>
      </c>
    </row>
    <row r="2589" spans="2:6" x14ac:dyDescent="0.25">
      <c r="B2589" s="14">
        <v>2544</v>
      </c>
      <c r="C2589" s="17">
        <v>45</v>
      </c>
      <c r="D2589" s="17">
        <v>100.16</v>
      </c>
      <c r="E2589" s="17">
        <v>11669</v>
      </c>
      <c r="F2589" s="17">
        <v>-221741.03999999992</v>
      </c>
    </row>
    <row r="2590" spans="2:6" x14ac:dyDescent="0.25">
      <c r="B2590" s="14">
        <v>2545</v>
      </c>
      <c r="C2590" s="17">
        <v>42</v>
      </c>
      <c r="D2590" s="17">
        <v>88.88</v>
      </c>
      <c r="E2590" s="17">
        <v>15016</v>
      </c>
      <c r="F2590" s="17">
        <v>172889.92000000004</v>
      </c>
    </row>
    <row r="2591" spans="2:6" x14ac:dyDescent="0.25">
      <c r="B2591" s="14">
        <v>2546</v>
      </c>
      <c r="C2591" s="17">
        <v>45</v>
      </c>
      <c r="D2591" s="17">
        <v>89.26</v>
      </c>
      <c r="E2591" s="17">
        <v>15457</v>
      </c>
      <c r="F2591" s="17">
        <v>150686.17999999993</v>
      </c>
    </row>
    <row r="2592" spans="2:6" x14ac:dyDescent="0.25">
      <c r="B2592" s="14">
        <v>2547</v>
      </c>
      <c r="C2592" s="17">
        <v>41</v>
      </c>
      <c r="D2592" s="17">
        <v>77.05</v>
      </c>
      <c r="E2592" s="17">
        <v>23557</v>
      </c>
      <c r="F2592" s="17">
        <v>1056939.1500000001</v>
      </c>
    </row>
    <row r="2593" spans="2:6" x14ac:dyDescent="0.25">
      <c r="B2593" s="14">
        <v>2548</v>
      </c>
      <c r="C2593" s="17">
        <v>44</v>
      </c>
      <c r="D2593" s="17">
        <v>98.71</v>
      </c>
      <c r="E2593" s="17">
        <v>10769</v>
      </c>
      <c r="F2593" s="17">
        <v>-243812.99</v>
      </c>
    </row>
    <row r="2594" spans="2:6" x14ac:dyDescent="0.25">
      <c r="B2594" s="14">
        <v>2549</v>
      </c>
      <c r="C2594" s="17">
        <v>42</v>
      </c>
      <c r="D2594" s="17">
        <v>102.6</v>
      </c>
      <c r="E2594" s="17">
        <v>18857</v>
      </c>
      <c r="F2594" s="17">
        <v>175820.80000000016</v>
      </c>
    </row>
    <row r="2595" spans="2:6" x14ac:dyDescent="0.25">
      <c r="B2595" s="14">
        <v>2550</v>
      </c>
      <c r="C2595" s="17">
        <v>44</v>
      </c>
      <c r="D2595" s="17">
        <v>87.93</v>
      </c>
      <c r="E2595" s="17">
        <v>21182</v>
      </c>
      <c r="F2595" s="17">
        <v>570676.73999999976</v>
      </c>
    </row>
    <row r="2596" spans="2:6" x14ac:dyDescent="0.25">
      <c r="B2596" s="14">
        <v>2551</v>
      </c>
      <c r="C2596" s="17">
        <v>44</v>
      </c>
      <c r="D2596" s="17">
        <v>91.61</v>
      </c>
      <c r="E2596" s="17">
        <v>17023</v>
      </c>
      <c r="F2596" s="17">
        <v>229087.96999999997</v>
      </c>
    </row>
    <row r="2597" spans="2:6" x14ac:dyDescent="0.25">
      <c r="B2597" s="14">
        <v>2552</v>
      </c>
      <c r="C2597" s="17">
        <v>39</v>
      </c>
      <c r="D2597" s="17">
        <v>90.26</v>
      </c>
      <c r="E2597" s="17">
        <v>23696</v>
      </c>
      <c r="F2597" s="17">
        <v>802559.0399999998</v>
      </c>
    </row>
    <row r="2598" spans="2:6" x14ac:dyDescent="0.25">
      <c r="B2598" s="14">
        <v>2553</v>
      </c>
      <c r="C2598" s="17">
        <v>40</v>
      </c>
      <c r="D2598" s="17">
        <v>97.1</v>
      </c>
      <c r="E2598" s="17">
        <v>11374</v>
      </c>
      <c r="F2598" s="17">
        <v>-145949.39999999991</v>
      </c>
    </row>
    <row r="2599" spans="2:6" x14ac:dyDescent="0.25">
      <c r="B2599" s="14">
        <v>2554</v>
      </c>
      <c r="C2599" s="17">
        <v>44</v>
      </c>
      <c r="D2599" s="17">
        <v>75.83</v>
      </c>
      <c r="E2599" s="17">
        <v>13357</v>
      </c>
      <c r="F2599" s="17">
        <v>207473.68999999994</v>
      </c>
    </row>
    <row r="2600" spans="2:6" x14ac:dyDescent="0.25">
      <c r="B2600" s="14">
        <v>2555</v>
      </c>
      <c r="C2600" s="17">
        <v>41</v>
      </c>
      <c r="D2600" s="17">
        <v>95.44</v>
      </c>
      <c r="E2600" s="17">
        <v>9463</v>
      </c>
      <c r="F2600" s="17">
        <v>-257994.71999999997</v>
      </c>
    </row>
    <row r="2601" spans="2:6" x14ac:dyDescent="0.25">
      <c r="B2601" s="14">
        <v>2556</v>
      </c>
      <c r="C2601" s="17">
        <v>41</v>
      </c>
      <c r="D2601" s="17">
        <v>76.89</v>
      </c>
      <c r="E2601" s="17">
        <v>18411</v>
      </c>
      <c r="F2601" s="17">
        <v>643316.21</v>
      </c>
    </row>
    <row r="2602" spans="2:6" x14ac:dyDescent="0.25">
      <c r="B2602" s="14">
        <v>2557</v>
      </c>
      <c r="C2602" s="17">
        <v>42</v>
      </c>
      <c r="D2602" s="17">
        <v>89.3</v>
      </c>
      <c r="E2602" s="17">
        <v>15133</v>
      </c>
      <c r="F2602" s="17">
        <v>174504.10000000009</v>
      </c>
    </row>
    <row r="2603" spans="2:6" x14ac:dyDescent="0.25">
      <c r="B2603" s="14">
        <v>2558</v>
      </c>
      <c r="C2603" s="17">
        <v>40</v>
      </c>
      <c r="D2603" s="17">
        <v>87.92</v>
      </c>
      <c r="E2603" s="17">
        <v>22104</v>
      </c>
      <c r="F2603" s="17">
        <v>721152.32000000007</v>
      </c>
    </row>
    <row r="2604" spans="2:6" x14ac:dyDescent="0.25">
      <c r="B2604" s="14">
        <v>2559</v>
      </c>
      <c r="C2604" s="17">
        <v>43</v>
      </c>
      <c r="D2604" s="17">
        <v>94.54</v>
      </c>
      <c r="E2604" s="17">
        <v>17515</v>
      </c>
      <c r="F2604" s="17">
        <v>226471.89999999991</v>
      </c>
    </row>
    <row r="2605" spans="2:6" x14ac:dyDescent="0.25">
      <c r="B2605" s="14">
        <v>2560</v>
      </c>
      <c r="C2605" s="17">
        <v>42</v>
      </c>
      <c r="D2605" s="17">
        <v>90.39</v>
      </c>
      <c r="E2605" s="17">
        <v>14200</v>
      </c>
      <c r="F2605" s="17">
        <v>95862</v>
      </c>
    </row>
    <row r="2606" spans="2:6" x14ac:dyDescent="0.25">
      <c r="B2606" s="14">
        <v>2561</v>
      </c>
      <c r="C2606" s="17">
        <v>41</v>
      </c>
      <c r="D2606" s="17">
        <v>104.78</v>
      </c>
      <c r="E2606" s="17">
        <v>9651</v>
      </c>
      <c r="F2606" s="17">
        <v>-336373.78</v>
      </c>
    </row>
    <row r="2607" spans="2:6" x14ac:dyDescent="0.25">
      <c r="B2607" s="14">
        <v>2562</v>
      </c>
      <c r="C2607" s="17">
        <v>42</v>
      </c>
      <c r="D2607" s="17">
        <v>78.739999999999995</v>
      </c>
      <c r="E2607" s="17">
        <v>16770</v>
      </c>
      <c r="F2607" s="17">
        <v>462420.20000000019</v>
      </c>
    </row>
    <row r="2608" spans="2:6" x14ac:dyDescent="0.25">
      <c r="B2608" s="14">
        <v>2563</v>
      </c>
      <c r="C2608" s="17">
        <v>41</v>
      </c>
      <c r="D2608" s="17">
        <v>78.92</v>
      </c>
      <c r="E2608" s="17">
        <v>14398</v>
      </c>
      <c r="F2608" s="17">
        <v>288593.84000000008</v>
      </c>
    </row>
    <row r="2609" spans="2:6" x14ac:dyDescent="0.25">
      <c r="B2609" s="14">
        <v>2564</v>
      </c>
      <c r="C2609" s="17">
        <v>39</v>
      </c>
      <c r="D2609" s="17">
        <v>89.35</v>
      </c>
      <c r="E2609" s="17">
        <v>12927</v>
      </c>
      <c r="F2609" s="17">
        <v>63292.550000000047</v>
      </c>
    </row>
    <row r="2610" spans="2:6" x14ac:dyDescent="0.25">
      <c r="B2610" s="14">
        <v>2565</v>
      </c>
      <c r="C2610" s="17">
        <v>42</v>
      </c>
      <c r="D2610" s="17">
        <v>89.97</v>
      </c>
      <c r="E2610" s="17">
        <v>14927</v>
      </c>
      <c r="F2610" s="17">
        <v>150556.81000000006</v>
      </c>
    </row>
    <row r="2611" spans="2:6" x14ac:dyDescent="0.25">
      <c r="B2611" s="14">
        <v>2566</v>
      </c>
      <c r="C2611" s="17">
        <v>42</v>
      </c>
      <c r="D2611" s="17">
        <v>98.42</v>
      </c>
      <c r="E2611" s="17">
        <v>17851</v>
      </c>
      <c r="F2611" s="17">
        <v>195711.57999999996</v>
      </c>
    </row>
    <row r="2612" spans="2:6" x14ac:dyDescent="0.25">
      <c r="B2612" s="14">
        <v>2567</v>
      </c>
      <c r="C2612" s="17">
        <v>42</v>
      </c>
      <c r="D2612" s="17">
        <v>80.12</v>
      </c>
      <c r="E2612" s="17">
        <v>24176</v>
      </c>
      <c r="F2612" s="17">
        <v>1008650.8799999999</v>
      </c>
    </row>
    <row r="2613" spans="2:6" x14ac:dyDescent="0.25">
      <c r="B2613" s="14">
        <v>2568</v>
      </c>
      <c r="C2613" s="17">
        <v>43</v>
      </c>
      <c r="D2613" s="17">
        <v>88.32</v>
      </c>
      <c r="E2613" s="17">
        <v>17339</v>
      </c>
      <c r="F2613" s="17">
        <v>323503.52</v>
      </c>
    </row>
    <row r="2614" spans="2:6" x14ac:dyDescent="0.25">
      <c r="B2614" s="14">
        <v>2569</v>
      </c>
      <c r="C2614" s="17">
        <v>39</v>
      </c>
      <c r="D2614" s="17">
        <v>77.739999999999995</v>
      </c>
      <c r="E2614" s="17">
        <v>18849</v>
      </c>
      <c r="F2614" s="17">
        <v>700518.74</v>
      </c>
    </row>
    <row r="2615" spans="2:6" x14ac:dyDescent="0.25">
      <c r="B2615" s="14">
        <v>2570</v>
      </c>
      <c r="C2615" s="17">
        <v>41</v>
      </c>
      <c r="D2615" s="17">
        <v>80.040000000000006</v>
      </c>
      <c r="E2615" s="17">
        <v>28115</v>
      </c>
      <c r="F2615" s="17">
        <v>1341845.3999999999</v>
      </c>
    </row>
    <row r="2616" spans="2:6" x14ac:dyDescent="0.25">
      <c r="B2616" s="14">
        <v>2571</v>
      </c>
      <c r="C2616" s="17">
        <v>41</v>
      </c>
      <c r="D2616" s="17">
        <v>91.88</v>
      </c>
      <c r="E2616" s="17">
        <v>13764</v>
      </c>
      <c r="F2616" s="17">
        <v>60075.680000000051</v>
      </c>
    </row>
    <row r="2617" spans="2:6" x14ac:dyDescent="0.25">
      <c r="B2617" s="14">
        <v>2572</v>
      </c>
      <c r="C2617" s="17">
        <v>44</v>
      </c>
      <c r="D2617" s="17">
        <v>90.35</v>
      </c>
      <c r="E2617" s="17">
        <v>7714</v>
      </c>
      <c r="F2617" s="17">
        <v>-351289.89999999997</v>
      </c>
    </row>
    <row r="2618" spans="2:6" x14ac:dyDescent="0.25">
      <c r="B2618" s="14">
        <v>2573</v>
      </c>
      <c r="C2618" s="17">
        <v>42</v>
      </c>
      <c r="D2618" s="17">
        <v>84</v>
      </c>
      <c r="E2618" s="17">
        <v>17376</v>
      </c>
      <c r="F2618" s="17">
        <v>418448</v>
      </c>
    </row>
    <row r="2619" spans="2:6" x14ac:dyDescent="0.25">
      <c r="B2619" s="14">
        <v>2574</v>
      </c>
      <c r="C2619" s="17">
        <v>41</v>
      </c>
      <c r="D2619" s="17">
        <v>91.38</v>
      </c>
      <c r="E2619" s="17">
        <v>14933</v>
      </c>
      <c r="F2619" s="17">
        <v>144836.46000000008</v>
      </c>
    </row>
    <row r="2620" spans="2:6" x14ac:dyDescent="0.25">
      <c r="B2620" s="14">
        <v>2575</v>
      </c>
      <c r="C2620" s="17">
        <v>39</v>
      </c>
      <c r="D2620" s="17">
        <v>101.6</v>
      </c>
      <c r="E2620" s="17">
        <v>23473</v>
      </c>
      <c r="F2620" s="17">
        <v>520823.20000000019</v>
      </c>
    </row>
    <row r="2621" spans="2:6" x14ac:dyDescent="0.25">
      <c r="B2621" s="14">
        <v>2576</v>
      </c>
      <c r="C2621" s="17">
        <v>43</v>
      </c>
      <c r="D2621" s="17">
        <v>97.03</v>
      </c>
      <c r="E2621" s="17">
        <v>20093</v>
      </c>
      <c r="F2621" s="17">
        <v>334884.20999999996</v>
      </c>
    </row>
    <row r="2622" spans="2:6" x14ac:dyDescent="0.25">
      <c r="B2622" s="14">
        <v>2577</v>
      </c>
      <c r="C2622" s="17">
        <v>42</v>
      </c>
      <c r="D2622" s="17">
        <v>92.33</v>
      </c>
      <c r="E2622" s="17">
        <v>7698</v>
      </c>
      <c r="F2622" s="17">
        <v>-352170.33999999997</v>
      </c>
    </row>
    <row r="2623" spans="2:6" x14ac:dyDescent="0.25">
      <c r="B2623" s="14">
        <v>2578</v>
      </c>
      <c r="C2623" s="17">
        <v>44</v>
      </c>
      <c r="D2623" s="17">
        <v>99.94</v>
      </c>
      <c r="E2623" s="17">
        <v>9811</v>
      </c>
      <c r="F2623" s="17">
        <v>-309806.33999999997</v>
      </c>
    </row>
    <row r="2624" spans="2:6" x14ac:dyDescent="0.25">
      <c r="B2624" s="14">
        <v>2579</v>
      </c>
      <c r="C2624" s="17">
        <v>42</v>
      </c>
      <c r="D2624" s="17">
        <v>102.28</v>
      </c>
      <c r="E2624" s="17">
        <v>24981</v>
      </c>
      <c r="F2624" s="17">
        <v>516960.32000000007</v>
      </c>
    </row>
    <row r="2625" spans="2:6" x14ac:dyDescent="0.25">
      <c r="B2625" s="14">
        <v>2580</v>
      </c>
      <c r="C2625" s="17">
        <v>40</v>
      </c>
      <c r="D2625" s="17">
        <v>101.25</v>
      </c>
      <c r="E2625" s="17">
        <v>20655</v>
      </c>
      <c r="F2625" s="17">
        <v>342826.25</v>
      </c>
    </row>
    <row r="2626" spans="2:6" x14ac:dyDescent="0.25">
      <c r="B2626" s="14">
        <v>2581</v>
      </c>
      <c r="C2626" s="17">
        <v>42</v>
      </c>
      <c r="D2626" s="17">
        <v>77.010000000000005</v>
      </c>
      <c r="E2626" s="17">
        <v>12714</v>
      </c>
      <c r="F2626" s="17">
        <v>166992.85999999999</v>
      </c>
    </row>
    <row r="2627" spans="2:6" x14ac:dyDescent="0.25">
      <c r="B2627" s="14">
        <v>2582</v>
      </c>
      <c r="C2627" s="17">
        <v>44</v>
      </c>
      <c r="D2627" s="17">
        <v>95.29</v>
      </c>
      <c r="E2627" s="17">
        <v>18857</v>
      </c>
      <c r="F2627" s="17">
        <v>275951.46999999997</v>
      </c>
    </row>
    <row r="2628" spans="2:6" x14ac:dyDescent="0.25">
      <c r="B2628" s="14">
        <v>2583</v>
      </c>
      <c r="C2628" s="17">
        <v>43</v>
      </c>
      <c r="D2628" s="17">
        <v>98.52</v>
      </c>
      <c r="E2628" s="17">
        <v>13838</v>
      </c>
      <c r="F2628" s="17">
        <v>-54591.759999999893</v>
      </c>
    </row>
    <row r="2629" spans="2:6" x14ac:dyDescent="0.25">
      <c r="B2629" s="14">
        <v>2584</v>
      </c>
      <c r="C2629" s="17">
        <v>39</v>
      </c>
      <c r="D2629" s="17">
        <v>103</v>
      </c>
      <c r="E2629" s="17">
        <v>18494</v>
      </c>
      <c r="F2629" s="17">
        <v>204158</v>
      </c>
    </row>
    <row r="2630" spans="2:6" x14ac:dyDescent="0.25">
      <c r="B2630" s="14">
        <v>2585</v>
      </c>
      <c r="C2630" s="17">
        <v>39</v>
      </c>
      <c r="D2630" s="17">
        <v>80.97</v>
      </c>
      <c r="E2630" s="17">
        <v>22692</v>
      </c>
      <c r="F2630" s="17">
        <v>943348.76</v>
      </c>
    </row>
    <row r="2631" spans="2:6" x14ac:dyDescent="0.25">
      <c r="B2631" s="14">
        <v>2586</v>
      </c>
      <c r="C2631" s="17">
        <v>39</v>
      </c>
      <c r="D2631" s="17">
        <v>82.76</v>
      </c>
      <c r="E2631" s="17">
        <v>11960</v>
      </c>
      <c r="F2631" s="17">
        <v>73790.399999999907</v>
      </c>
    </row>
    <row r="2632" spans="2:6" x14ac:dyDescent="0.25">
      <c r="B2632" s="14">
        <v>2587</v>
      </c>
      <c r="C2632" s="17">
        <v>44</v>
      </c>
      <c r="D2632" s="17">
        <v>103.61</v>
      </c>
      <c r="E2632" s="17">
        <v>18174</v>
      </c>
      <c r="F2632" s="17">
        <v>83961.859999999986</v>
      </c>
    </row>
    <row r="2633" spans="2:6" x14ac:dyDescent="0.25">
      <c r="B2633" s="14">
        <v>2588</v>
      </c>
      <c r="C2633" s="17">
        <v>42</v>
      </c>
      <c r="D2633" s="17">
        <v>89.67</v>
      </c>
      <c r="E2633" s="17">
        <v>14575</v>
      </c>
      <c r="F2633" s="17">
        <v>131334.75</v>
      </c>
    </row>
    <row r="2634" spans="2:6" x14ac:dyDescent="0.25">
      <c r="B2634" s="14">
        <v>2589</v>
      </c>
      <c r="C2634" s="17">
        <v>43</v>
      </c>
      <c r="D2634" s="17">
        <v>76.22</v>
      </c>
      <c r="E2634" s="17">
        <v>14736</v>
      </c>
      <c r="F2634" s="17">
        <v>325638.08000000007</v>
      </c>
    </row>
    <row r="2635" spans="2:6" x14ac:dyDescent="0.25">
      <c r="B2635" s="14">
        <v>2590</v>
      </c>
      <c r="C2635" s="17">
        <v>44</v>
      </c>
      <c r="D2635" s="17">
        <v>86.04</v>
      </c>
      <c r="E2635" s="17">
        <v>18890</v>
      </c>
      <c r="F2635" s="17">
        <v>452654.39999999991</v>
      </c>
    </row>
    <row r="2636" spans="2:6" x14ac:dyDescent="0.25">
      <c r="B2636" s="14">
        <v>2591</v>
      </c>
      <c r="C2636" s="17">
        <v>42</v>
      </c>
      <c r="D2636" s="17">
        <v>95.09</v>
      </c>
      <c r="E2636" s="17">
        <v>17266</v>
      </c>
      <c r="F2636" s="17">
        <v>218938.06000000006</v>
      </c>
    </row>
    <row r="2637" spans="2:6" x14ac:dyDescent="0.25">
      <c r="B2637" s="14">
        <v>2592</v>
      </c>
      <c r="C2637" s="17">
        <v>41</v>
      </c>
      <c r="D2637" s="17">
        <v>86.62</v>
      </c>
      <c r="E2637" s="17">
        <v>12683</v>
      </c>
      <c r="F2637" s="17">
        <v>55312.539999999921</v>
      </c>
    </row>
    <row r="2638" spans="2:6" x14ac:dyDescent="0.25">
      <c r="B2638" s="14">
        <v>2593</v>
      </c>
      <c r="C2638" s="17">
        <v>39</v>
      </c>
      <c r="D2638" s="17">
        <v>90.48</v>
      </c>
      <c r="E2638" s="17">
        <v>18788</v>
      </c>
      <c r="F2638" s="17">
        <v>456141.76</v>
      </c>
    </row>
    <row r="2639" spans="2:6" x14ac:dyDescent="0.25">
      <c r="B2639" s="14">
        <v>2594</v>
      </c>
      <c r="C2639" s="17">
        <v>41</v>
      </c>
      <c r="D2639" s="17">
        <v>86.68</v>
      </c>
      <c r="E2639" s="17">
        <v>12252</v>
      </c>
      <c r="F2639" s="17">
        <v>23812.639999999898</v>
      </c>
    </row>
    <row r="2640" spans="2:6" x14ac:dyDescent="0.25">
      <c r="B2640" s="14">
        <v>2595</v>
      </c>
      <c r="C2640" s="17">
        <v>44</v>
      </c>
      <c r="D2640" s="17">
        <v>80.489999999999995</v>
      </c>
      <c r="E2640" s="17">
        <v>21305</v>
      </c>
      <c r="F2640" s="17">
        <v>737435.55</v>
      </c>
    </row>
    <row r="2641" spans="2:6" x14ac:dyDescent="0.25">
      <c r="B2641" s="14">
        <v>2596</v>
      </c>
      <c r="C2641" s="17">
        <v>41</v>
      </c>
      <c r="D2641" s="17">
        <v>81.180000000000007</v>
      </c>
      <c r="E2641" s="17">
        <v>23325</v>
      </c>
      <c r="F2641" s="17">
        <v>941826.49999999977</v>
      </c>
    </row>
    <row r="2642" spans="2:6" x14ac:dyDescent="0.25">
      <c r="B2642" s="14">
        <v>2597</v>
      </c>
      <c r="C2642" s="17">
        <v>44</v>
      </c>
      <c r="D2642" s="17">
        <v>100.67</v>
      </c>
      <c r="E2642" s="17">
        <v>16035</v>
      </c>
      <c r="F2642" s="17">
        <v>21181.54999999993</v>
      </c>
    </row>
    <row r="2643" spans="2:6" x14ac:dyDescent="0.25">
      <c r="B2643" s="14">
        <v>2598</v>
      </c>
      <c r="C2643" s="17">
        <v>44</v>
      </c>
      <c r="D2643" s="17">
        <v>103.36</v>
      </c>
      <c r="E2643" s="17">
        <v>21422</v>
      </c>
      <c r="F2643" s="17">
        <v>256232.08000000007</v>
      </c>
    </row>
    <row r="2644" spans="2:6" x14ac:dyDescent="0.25">
      <c r="B2644" s="14">
        <v>2599</v>
      </c>
      <c r="C2644" s="17">
        <v>42</v>
      </c>
      <c r="D2644" s="17">
        <v>88.46</v>
      </c>
      <c r="E2644" s="17">
        <v>24373</v>
      </c>
      <c r="F2644" s="17">
        <v>820525.42000000016</v>
      </c>
    </row>
    <row r="2645" spans="2:6" x14ac:dyDescent="0.25">
      <c r="B2645" s="14">
        <v>2600</v>
      </c>
      <c r="C2645" s="17">
        <v>40</v>
      </c>
      <c r="D2645" s="17">
        <v>84.64</v>
      </c>
      <c r="E2645" s="17">
        <v>18128</v>
      </c>
      <c r="F2645" s="17">
        <v>497998.08000000007</v>
      </c>
    </row>
    <row r="2646" spans="2:6" x14ac:dyDescent="0.25">
      <c r="B2646" s="14">
        <v>2601</v>
      </c>
      <c r="C2646" s="17">
        <v>41</v>
      </c>
      <c r="D2646" s="17">
        <v>93.26</v>
      </c>
      <c r="E2646" s="17">
        <v>20273</v>
      </c>
      <c r="F2646" s="17">
        <v>462474.01999999979</v>
      </c>
    </row>
    <row r="2647" spans="2:6" x14ac:dyDescent="0.25">
      <c r="B2647" s="14">
        <v>2602</v>
      </c>
      <c r="C2647" s="17">
        <v>43</v>
      </c>
      <c r="D2647" s="17">
        <v>96.61</v>
      </c>
      <c r="E2647" s="17">
        <v>18841</v>
      </c>
      <c r="F2647" s="17">
        <v>268966.99</v>
      </c>
    </row>
    <row r="2648" spans="2:6" x14ac:dyDescent="0.25">
      <c r="B2648" s="14">
        <v>2603</v>
      </c>
      <c r="C2648" s="17">
        <v>42</v>
      </c>
      <c r="D2648" s="17">
        <v>94.31</v>
      </c>
      <c r="E2648" s="17">
        <v>20205</v>
      </c>
      <c r="F2648" s="17">
        <v>416651.44999999995</v>
      </c>
    </row>
    <row r="2649" spans="2:6" x14ac:dyDescent="0.25">
      <c r="B2649" s="14">
        <v>2604</v>
      </c>
      <c r="C2649" s="17">
        <v>40</v>
      </c>
      <c r="D2649" s="17">
        <v>86.76</v>
      </c>
      <c r="E2649" s="17">
        <v>17991</v>
      </c>
      <c r="F2649" s="17">
        <v>449669.83999999985</v>
      </c>
    </row>
    <row r="2650" spans="2:6" x14ac:dyDescent="0.25">
      <c r="B2650" s="14">
        <v>2605</v>
      </c>
      <c r="C2650" s="17">
        <v>40</v>
      </c>
      <c r="D2650" s="17">
        <v>85.87</v>
      </c>
      <c r="E2650" s="17">
        <v>14634</v>
      </c>
      <c r="F2650" s="17">
        <v>220184.41999999993</v>
      </c>
    </row>
    <row r="2651" spans="2:6" x14ac:dyDescent="0.25">
      <c r="B2651" s="14">
        <v>2606</v>
      </c>
      <c r="C2651" s="17">
        <v>42</v>
      </c>
      <c r="D2651" s="17">
        <v>93.67</v>
      </c>
      <c r="E2651" s="17">
        <v>24216</v>
      </c>
      <c r="F2651" s="17">
        <v>683599.28</v>
      </c>
    </row>
    <row r="2652" spans="2:6" x14ac:dyDescent="0.25">
      <c r="B2652" s="14">
        <v>2607</v>
      </c>
      <c r="C2652" s="17">
        <v>41</v>
      </c>
      <c r="D2652" s="17">
        <v>89.63</v>
      </c>
      <c r="E2652" s="17">
        <v>20014</v>
      </c>
      <c r="F2652" s="17">
        <v>518357.18000000017</v>
      </c>
    </row>
    <row r="2653" spans="2:6" x14ac:dyDescent="0.25">
      <c r="B2653" s="14">
        <v>2608</v>
      </c>
      <c r="C2653" s="17">
        <v>42</v>
      </c>
      <c r="D2653" s="17">
        <v>76.33</v>
      </c>
      <c r="E2653" s="17">
        <v>16103</v>
      </c>
      <c r="F2653" s="17">
        <v>449029.01</v>
      </c>
    </row>
    <row r="2654" spans="2:6" x14ac:dyDescent="0.25">
      <c r="B2654" s="14">
        <v>2609</v>
      </c>
      <c r="C2654" s="17">
        <v>41</v>
      </c>
      <c r="D2654" s="17">
        <v>98.17</v>
      </c>
      <c r="E2654" s="17">
        <v>17178</v>
      </c>
      <c r="F2654" s="17">
        <v>177759.74</v>
      </c>
    </row>
    <row r="2655" spans="2:6" x14ac:dyDescent="0.25">
      <c r="B2655" s="14">
        <v>2610</v>
      </c>
      <c r="C2655" s="17">
        <v>39</v>
      </c>
      <c r="D2655" s="17">
        <v>102.83</v>
      </c>
      <c r="E2655" s="17">
        <v>16657</v>
      </c>
      <c r="F2655" s="17">
        <v>102280.69000000006</v>
      </c>
    </row>
    <row r="2656" spans="2:6" x14ac:dyDescent="0.25">
      <c r="B2656" s="14">
        <v>2611</v>
      </c>
      <c r="C2656" s="17">
        <v>43</v>
      </c>
      <c r="D2656" s="17">
        <v>88.68</v>
      </c>
      <c r="E2656" s="17">
        <v>17120</v>
      </c>
      <c r="F2656" s="17">
        <v>302518.39999999991</v>
      </c>
    </row>
    <row r="2657" spans="2:6" x14ac:dyDescent="0.25">
      <c r="B2657" s="14">
        <v>2612</v>
      </c>
      <c r="C2657" s="17">
        <v>41</v>
      </c>
      <c r="D2657" s="17">
        <v>83</v>
      </c>
      <c r="E2657" s="17">
        <v>15421</v>
      </c>
      <c r="F2657" s="17">
        <v>306575</v>
      </c>
    </row>
    <row r="2658" spans="2:6" x14ac:dyDescent="0.25">
      <c r="B2658" s="14">
        <v>2613</v>
      </c>
      <c r="C2658" s="17">
        <v>41</v>
      </c>
      <c r="D2658" s="17">
        <v>92.77</v>
      </c>
      <c r="E2658" s="17">
        <v>13661</v>
      </c>
      <c r="F2658" s="17">
        <v>41107.030000000028</v>
      </c>
    </row>
    <row r="2659" spans="2:6" x14ac:dyDescent="0.25">
      <c r="B2659" s="14">
        <v>2614</v>
      </c>
      <c r="C2659" s="17">
        <v>41</v>
      </c>
      <c r="D2659" s="17">
        <v>101.36</v>
      </c>
      <c r="E2659" s="17">
        <v>12795</v>
      </c>
      <c r="F2659" s="17">
        <v>-125291.19999999995</v>
      </c>
    </row>
    <row r="2660" spans="2:6" x14ac:dyDescent="0.25">
      <c r="B2660" s="14">
        <v>2615</v>
      </c>
      <c r="C2660" s="17">
        <v>42</v>
      </c>
      <c r="D2660" s="17">
        <v>84.93</v>
      </c>
      <c r="E2660" s="17">
        <v>27192</v>
      </c>
      <c r="F2660" s="17">
        <v>1109727.4399999997</v>
      </c>
    </row>
    <row r="2661" spans="2:6" x14ac:dyDescent="0.25">
      <c r="B2661" s="14">
        <v>2616</v>
      </c>
      <c r="C2661" s="17">
        <v>41</v>
      </c>
      <c r="D2661" s="17">
        <v>83.51</v>
      </c>
      <c r="E2661" s="17">
        <v>14999</v>
      </c>
      <c r="F2661" s="17">
        <v>267275.51</v>
      </c>
    </row>
    <row r="2662" spans="2:6" x14ac:dyDescent="0.25">
      <c r="B2662" s="14">
        <v>2617</v>
      </c>
      <c r="C2662" s="17">
        <v>40</v>
      </c>
      <c r="D2662" s="17">
        <v>78.040000000000006</v>
      </c>
      <c r="E2662" s="17">
        <v>25960</v>
      </c>
      <c r="F2662" s="17">
        <v>1251721.5999999996</v>
      </c>
    </row>
    <row r="2663" spans="2:6" x14ac:dyDescent="0.25">
      <c r="B2663" s="14">
        <v>2618</v>
      </c>
      <c r="C2663" s="17">
        <v>42</v>
      </c>
      <c r="D2663" s="17">
        <v>85.48</v>
      </c>
      <c r="E2663" s="17">
        <v>17065</v>
      </c>
      <c r="F2663" s="17">
        <v>370488.80000000005</v>
      </c>
    </row>
    <row r="2664" spans="2:6" x14ac:dyDescent="0.25">
      <c r="B2664" s="14">
        <v>2619</v>
      </c>
      <c r="C2664" s="17">
        <v>40</v>
      </c>
      <c r="D2664" s="17">
        <v>75.709999999999994</v>
      </c>
      <c r="E2664" s="17">
        <v>17155</v>
      </c>
      <c r="F2664" s="17">
        <v>578839.95000000019</v>
      </c>
    </row>
    <row r="2665" spans="2:6" x14ac:dyDescent="0.25">
      <c r="B2665" s="14">
        <v>2620</v>
      </c>
      <c r="C2665" s="17">
        <v>42</v>
      </c>
      <c r="D2665" s="17">
        <v>93.32</v>
      </c>
      <c r="E2665" s="17">
        <v>8860</v>
      </c>
      <c r="F2665" s="17">
        <v>-285795.19999999995</v>
      </c>
    </row>
    <row r="2666" spans="2:6" x14ac:dyDescent="0.25">
      <c r="B2666" s="14">
        <v>2621</v>
      </c>
      <c r="C2666" s="17">
        <v>42</v>
      </c>
      <c r="D2666" s="17">
        <v>77.8</v>
      </c>
      <c r="E2666" s="17">
        <v>14675</v>
      </c>
      <c r="F2666" s="17">
        <v>312260</v>
      </c>
    </row>
    <row r="2667" spans="2:6" x14ac:dyDescent="0.25">
      <c r="B2667" s="14">
        <v>2622</v>
      </c>
      <c r="C2667" s="17">
        <v>45</v>
      </c>
      <c r="D2667" s="17">
        <v>94.65</v>
      </c>
      <c r="E2667" s="17">
        <v>21141</v>
      </c>
      <c r="F2667" s="17">
        <v>404718.34999999986</v>
      </c>
    </row>
    <row r="2668" spans="2:6" x14ac:dyDescent="0.25">
      <c r="B2668" s="14">
        <v>2623</v>
      </c>
      <c r="C2668" s="17">
        <v>42</v>
      </c>
      <c r="D2668" s="17">
        <v>97.78</v>
      </c>
      <c r="E2668" s="17">
        <v>18259</v>
      </c>
      <c r="F2668" s="17">
        <v>231297.97999999998</v>
      </c>
    </row>
    <row r="2669" spans="2:6" x14ac:dyDescent="0.25">
      <c r="B2669" s="14">
        <v>2624</v>
      </c>
      <c r="C2669" s="17">
        <v>43</v>
      </c>
      <c r="D2669" s="17">
        <v>95.32</v>
      </c>
      <c r="E2669" s="17">
        <v>15829</v>
      </c>
      <c r="F2669" s="17">
        <v>110503.72000000009</v>
      </c>
    </row>
    <row r="2670" spans="2:6" x14ac:dyDescent="0.25">
      <c r="B2670" s="14">
        <v>2625</v>
      </c>
      <c r="C2670" s="17">
        <v>40</v>
      </c>
      <c r="D2670" s="17">
        <v>76.34</v>
      </c>
      <c r="E2670" s="17">
        <v>20792</v>
      </c>
      <c r="F2670" s="17">
        <v>868666.72</v>
      </c>
    </row>
    <row r="2671" spans="2:6" x14ac:dyDescent="0.25">
      <c r="B2671" s="14">
        <v>2626</v>
      </c>
      <c r="C2671" s="17">
        <v>43</v>
      </c>
      <c r="D2671" s="17">
        <v>96.28</v>
      </c>
      <c r="E2671" s="17">
        <v>11994</v>
      </c>
      <c r="F2671" s="17">
        <v>-133718.32000000007</v>
      </c>
    </row>
    <row r="2672" spans="2:6" x14ac:dyDescent="0.25">
      <c r="B2672" s="14">
        <v>2627</v>
      </c>
      <c r="C2672" s="17">
        <v>43</v>
      </c>
      <c r="D2672" s="17">
        <v>95.4</v>
      </c>
      <c r="E2672" s="17">
        <v>11833</v>
      </c>
      <c r="F2672" s="17">
        <v>-132920.20000000007</v>
      </c>
    </row>
    <row r="2673" spans="2:6" x14ac:dyDescent="0.25">
      <c r="B2673" s="14">
        <v>2628</v>
      </c>
      <c r="C2673" s="17">
        <v>43</v>
      </c>
      <c r="D2673" s="17">
        <v>87.36</v>
      </c>
      <c r="E2673" s="17">
        <v>9422</v>
      </c>
      <c r="F2673" s="17">
        <v>-203273.92000000004</v>
      </c>
    </row>
    <row r="2674" spans="2:6" x14ac:dyDescent="0.25">
      <c r="B2674" s="14">
        <v>2629</v>
      </c>
      <c r="C2674" s="17">
        <v>42</v>
      </c>
      <c r="D2674" s="17">
        <v>87.41</v>
      </c>
      <c r="E2674" s="17">
        <v>13196</v>
      </c>
      <c r="F2674" s="17">
        <v>68309.640000000014</v>
      </c>
    </row>
    <row r="2675" spans="2:6" x14ac:dyDescent="0.25">
      <c r="B2675" s="14">
        <v>2630</v>
      </c>
      <c r="C2675" s="17">
        <v>44</v>
      </c>
      <c r="D2675" s="17">
        <v>82.97</v>
      </c>
      <c r="E2675" s="17">
        <v>19905</v>
      </c>
      <c r="F2675" s="17">
        <v>583757.14999999991</v>
      </c>
    </row>
    <row r="2676" spans="2:6" x14ac:dyDescent="0.25">
      <c r="B2676" s="14">
        <v>2631</v>
      </c>
      <c r="C2676" s="17">
        <v>45</v>
      </c>
      <c r="D2676" s="17">
        <v>76.91</v>
      </c>
      <c r="E2676" s="17">
        <v>14398</v>
      </c>
      <c r="F2676" s="17">
        <v>259941.82000000007</v>
      </c>
    </row>
    <row r="2677" spans="2:6" x14ac:dyDescent="0.25">
      <c r="B2677" s="14">
        <v>2632</v>
      </c>
      <c r="C2677" s="17">
        <v>42</v>
      </c>
      <c r="D2677" s="17">
        <v>100.74</v>
      </c>
      <c r="E2677" s="17">
        <v>12258</v>
      </c>
      <c r="F2677" s="17">
        <v>-160364.91999999993</v>
      </c>
    </row>
    <row r="2678" spans="2:6" x14ac:dyDescent="0.25">
      <c r="B2678" s="14">
        <v>2633</v>
      </c>
      <c r="C2678" s="17">
        <v>40</v>
      </c>
      <c r="D2678" s="17">
        <v>89.08</v>
      </c>
      <c r="E2678" s="17">
        <v>18837</v>
      </c>
      <c r="F2678" s="17">
        <v>467083.04000000004</v>
      </c>
    </row>
    <row r="2679" spans="2:6" x14ac:dyDescent="0.25">
      <c r="B2679" s="14">
        <v>2634</v>
      </c>
      <c r="C2679" s="17">
        <v>42</v>
      </c>
      <c r="D2679" s="17">
        <v>97.32</v>
      </c>
      <c r="E2679" s="17">
        <v>23262</v>
      </c>
      <c r="F2679" s="17">
        <v>538276.16000000015</v>
      </c>
    </row>
    <row r="2680" spans="2:6" x14ac:dyDescent="0.25">
      <c r="B2680" s="14">
        <v>2635</v>
      </c>
      <c r="C2680" s="17">
        <v>40</v>
      </c>
      <c r="D2680" s="17">
        <v>81.84</v>
      </c>
      <c r="E2680" s="17">
        <v>15748</v>
      </c>
      <c r="F2680" s="17">
        <v>365115.67999999993</v>
      </c>
    </row>
    <row r="2681" spans="2:6" x14ac:dyDescent="0.25">
      <c r="B2681" s="14">
        <v>2636</v>
      </c>
      <c r="C2681" s="17">
        <v>41</v>
      </c>
      <c r="D2681" s="17">
        <v>77.709999999999994</v>
      </c>
      <c r="E2681" s="17">
        <v>9592</v>
      </c>
      <c r="F2681" s="17">
        <v>-79858.319999999949</v>
      </c>
    </row>
    <row r="2682" spans="2:6" x14ac:dyDescent="0.25">
      <c r="B2682" s="14">
        <v>2637</v>
      </c>
      <c r="C2682" s="17">
        <v>41</v>
      </c>
      <c r="D2682" s="17">
        <v>82.26</v>
      </c>
      <c r="E2682" s="17">
        <v>20065</v>
      </c>
      <c r="F2682" s="17">
        <v>669723.09999999986</v>
      </c>
    </row>
    <row r="2683" spans="2:6" x14ac:dyDescent="0.25">
      <c r="B2683" s="14">
        <v>2638</v>
      </c>
      <c r="C2683" s="17">
        <v>42</v>
      </c>
      <c r="D2683" s="17">
        <v>88.41</v>
      </c>
      <c r="E2683" s="17">
        <v>27487</v>
      </c>
      <c r="F2683" s="17">
        <v>1035333.3300000001</v>
      </c>
    </row>
    <row r="2684" spans="2:6" x14ac:dyDescent="0.25">
      <c r="B2684" s="14">
        <v>2639</v>
      </c>
      <c r="C2684" s="17">
        <v>42</v>
      </c>
      <c r="D2684" s="17">
        <v>83.63</v>
      </c>
      <c r="E2684" s="17">
        <v>18336</v>
      </c>
      <c r="F2684" s="17">
        <v>495312.32000000007</v>
      </c>
    </row>
    <row r="2685" spans="2:6" x14ac:dyDescent="0.25">
      <c r="B2685" s="14">
        <v>2640</v>
      </c>
      <c r="C2685" s="17">
        <v>41</v>
      </c>
      <c r="D2685" s="17">
        <v>102.92</v>
      </c>
      <c r="E2685" s="17">
        <v>21536</v>
      </c>
      <c r="F2685" s="17">
        <v>336202.87999999989</v>
      </c>
    </row>
    <row r="2686" spans="2:6" x14ac:dyDescent="0.25">
      <c r="B2686" s="14">
        <v>2641</v>
      </c>
      <c r="C2686" s="17">
        <v>43</v>
      </c>
      <c r="D2686" s="17">
        <v>91.56</v>
      </c>
      <c r="E2686" s="17">
        <v>16224</v>
      </c>
      <c r="F2686" s="17">
        <v>195474.55999999994</v>
      </c>
    </row>
    <row r="2687" spans="2:6" x14ac:dyDescent="0.25">
      <c r="B2687" s="14">
        <v>2642</v>
      </c>
      <c r="C2687" s="17">
        <v>40</v>
      </c>
      <c r="D2687" s="17">
        <v>81.14</v>
      </c>
      <c r="E2687" s="17">
        <v>20082</v>
      </c>
      <c r="F2687" s="17">
        <v>713584.52</v>
      </c>
    </row>
    <row r="2688" spans="2:6" x14ac:dyDescent="0.25">
      <c r="B2688" s="14">
        <v>2643</v>
      </c>
      <c r="C2688" s="17">
        <v>43</v>
      </c>
      <c r="D2688" s="17">
        <v>86.1</v>
      </c>
      <c r="E2688" s="17">
        <v>25216</v>
      </c>
      <c r="F2688" s="17">
        <v>912598.40000000014</v>
      </c>
    </row>
    <row r="2689" spans="2:6" x14ac:dyDescent="0.25">
      <c r="B2689" s="14">
        <v>2644</v>
      </c>
      <c r="C2689" s="17">
        <v>42</v>
      </c>
      <c r="D2689" s="17">
        <v>92.53</v>
      </c>
      <c r="E2689" s="17">
        <v>23371</v>
      </c>
      <c r="F2689" s="17">
        <v>656728.36999999988</v>
      </c>
    </row>
    <row r="2690" spans="2:6" x14ac:dyDescent="0.25">
      <c r="B2690" s="14">
        <v>2645</v>
      </c>
      <c r="C2690" s="17">
        <v>39</v>
      </c>
      <c r="D2690" s="17">
        <v>77.510000000000005</v>
      </c>
      <c r="E2690" s="17">
        <v>14851</v>
      </c>
      <c r="F2690" s="17">
        <v>375058.99</v>
      </c>
    </row>
    <row r="2691" spans="2:6" x14ac:dyDescent="0.25">
      <c r="B2691" s="14">
        <v>2646</v>
      </c>
      <c r="C2691" s="17">
        <v>43</v>
      </c>
      <c r="D2691" s="17">
        <v>77.209999999999994</v>
      </c>
      <c r="E2691" s="17">
        <v>12687</v>
      </c>
      <c r="F2691" s="17">
        <v>149608.7300000001</v>
      </c>
    </row>
    <row r="2692" spans="2:6" x14ac:dyDescent="0.25">
      <c r="B2692" s="14">
        <v>2647</v>
      </c>
      <c r="C2692" s="17">
        <v>44</v>
      </c>
      <c r="D2692" s="17">
        <v>104.33</v>
      </c>
      <c r="E2692" s="17">
        <v>7459</v>
      </c>
      <c r="F2692" s="17">
        <v>-472052.47</v>
      </c>
    </row>
    <row r="2693" spans="2:6" x14ac:dyDescent="0.25">
      <c r="B2693" s="14">
        <v>2648</v>
      </c>
      <c r="C2693" s="17">
        <v>43</v>
      </c>
      <c r="D2693" s="17">
        <v>92.85</v>
      </c>
      <c r="E2693" s="17">
        <v>15120</v>
      </c>
      <c r="F2693" s="17">
        <v>104828.00000000012</v>
      </c>
    </row>
    <row r="2694" spans="2:6" x14ac:dyDescent="0.25">
      <c r="B2694" s="14">
        <v>2649</v>
      </c>
      <c r="C2694" s="17">
        <v>40</v>
      </c>
      <c r="D2694" s="17">
        <v>84.34</v>
      </c>
      <c r="E2694" s="17">
        <v>17730</v>
      </c>
      <c r="F2694" s="17">
        <v>473721.80000000005</v>
      </c>
    </row>
    <row r="2695" spans="2:6" x14ac:dyDescent="0.25">
      <c r="B2695" s="14">
        <v>2650</v>
      </c>
      <c r="C2695" s="17">
        <v>44</v>
      </c>
      <c r="D2695" s="17">
        <v>92.14</v>
      </c>
      <c r="E2695" s="17">
        <v>16379</v>
      </c>
      <c r="F2695" s="17">
        <v>179583.93999999994</v>
      </c>
    </row>
    <row r="2696" spans="2:6" x14ac:dyDescent="0.25">
      <c r="B2696" s="14">
        <v>2651</v>
      </c>
      <c r="C2696" s="17">
        <v>44</v>
      </c>
      <c r="D2696" s="17">
        <v>87.73</v>
      </c>
      <c r="E2696" s="17">
        <v>7735</v>
      </c>
      <c r="F2696" s="17">
        <v>-329666.55000000005</v>
      </c>
    </row>
    <row r="2697" spans="2:6" x14ac:dyDescent="0.25">
      <c r="B2697" s="14">
        <v>2652</v>
      </c>
      <c r="C2697" s="17">
        <v>42</v>
      </c>
      <c r="D2697" s="17">
        <v>75.680000000000007</v>
      </c>
      <c r="E2697" s="17">
        <v>31533</v>
      </c>
      <c r="F2697" s="17">
        <v>1714263.5599999996</v>
      </c>
    </row>
    <row r="2698" spans="2:6" x14ac:dyDescent="0.25">
      <c r="B2698" s="14">
        <v>2653</v>
      </c>
      <c r="C2698" s="17">
        <v>39</v>
      </c>
      <c r="D2698" s="17">
        <v>80.569999999999993</v>
      </c>
      <c r="E2698" s="17">
        <v>20024</v>
      </c>
      <c r="F2698" s="17">
        <v>740506.32000000007</v>
      </c>
    </row>
    <row r="2699" spans="2:6" x14ac:dyDescent="0.25">
      <c r="B2699" s="14">
        <v>2654</v>
      </c>
      <c r="C2699" s="17">
        <v>39</v>
      </c>
      <c r="D2699" s="17">
        <v>99.28</v>
      </c>
      <c r="E2699" s="17">
        <v>10957</v>
      </c>
      <c r="F2699" s="17">
        <v>-184690.95999999996</v>
      </c>
    </row>
    <row r="2700" spans="2:6" x14ac:dyDescent="0.25">
      <c r="B2700" s="14">
        <v>2655</v>
      </c>
      <c r="C2700" s="17">
        <v>44</v>
      </c>
      <c r="D2700" s="17">
        <v>86.75</v>
      </c>
      <c r="E2700" s="17">
        <v>24407</v>
      </c>
      <c r="F2700" s="17">
        <v>815777.75</v>
      </c>
    </row>
    <row r="2701" spans="2:6" x14ac:dyDescent="0.25">
      <c r="B2701" s="14">
        <v>2656</v>
      </c>
      <c r="C2701" s="17">
        <v>40</v>
      </c>
      <c r="D2701" s="17">
        <v>75.010000000000005</v>
      </c>
      <c r="E2701" s="17">
        <v>14822</v>
      </c>
      <c r="F2701" s="17">
        <v>394899.78</v>
      </c>
    </row>
    <row r="2702" spans="2:6" x14ac:dyDescent="0.25">
      <c r="B2702" s="14">
        <v>2657</v>
      </c>
      <c r="C2702" s="17">
        <v>41</v>
      </c>
      <c r="D2702" s="17">
        <v>90.37</v>
      </c>
      <c r="E2702" s="17">
        <v>17874</v>
      </c>
      <c r="F2702" s="17">
        <v>358818.61999999988</v>
      </c>
    </row>
    <row r="2703" spans="2:6" x14ac:dyDescent="0.25">
      <c r="B2703" s="14">
        <v>2658</v>
      </c>
      <c r="C2703" s="17">
        <v>39</v>
      </c>
      <c r="D2703" s="17">
        <v>104.75</v>
      </c>
      <c r="E2703" s="17">
        <v>23714</v>
      </c>
      <c r="F2703" s="17">
        <v>460198.5</v>
      </c>
    </row>
    <row r="2704" spans="2:6" x14ac:dyDescent="0.25">
      <c r="B2704" s="14">
        <v>2659</v>
      </c>
      <c r="C2704" s="17">
        <v>41</v>
      </c>
      <c r="D2704" s="17">
        <v>86.18</v>
      </c>
      <c r="E2704" s="17">
        <v>14437</v>
      </c>
      <c r="F2704" s="17">
        <v>186865.33999999985</v>
      </c>
    </row>
    <row r="2705" spans="2:6" x14ac:dyDescent="0.25">
      <c r="B2705" s="14">
        <v>2660</v>
      </c>
      <c r="C2705" s="17">
        <v>41</v>
      </c>
      <c r="D2705" s="17">
        <v>104.3</v>
      </c>
      <c r="E2705" s="17">
        <v>14152</v>
      </c>
      <c r="F2705" s="17">
        <v>-90037.599999999977</v>
      </c>
    </row>
    <row r="2706" spans="2:6" x14ac:dyDescent="0.25">
      <c r="B2706" s="14">
        <v>2661</v>
      </c>
      <c r="C2706" s="17">
        <v>40</v>
      </c>
      <c r="D2706" s="17">
        <v>96.01</v>
      </c>
      <c r="E2706" s="17">
        <v>25801</v>
      </c>
      <c r="F2706" s="17">
        <v>775204.98999999976</v>
      </c>
    </row>
    <row r="2707" spans="2:6" x14ac:dyDescent="0.25">
      <c r="B2707" s="14">
        <v>2662</v>
      </c>
      <c r="C2707" s="17">
        <v>42</v>
      </c>
      <c r="D2707" s="17">
        <v>104.21</v>
      </c>
      <c r="E2707" s="17">
        <v>8625</v>
      </c>
      <c r="F2707" s="17">
        <v>-394686.24999999994</v>
      </c>
    </row>
    <row r="2708" spans="2:6" x14ac:dyDescent="0.25">
      <c r="B2708" s="14">
        <v>2663</v>
      </c>
      <c r="C2708" s="17">
        <v>40</v>
      </c>
      <c r="D2708" s="17">
        <v>99.19</v>
      </c>
      <c r="E2708" s="17">
        <v>22027</v>
      </c>
      <c r="F2708" s="17">
        <v>467434.87000000011</v>
      </c>
    </row>
    <row r="2709" spans="2:6" x14ac:dyDescent="0.25">
      <c r="B2709" s="14">
        <v>2664</v>
      </c>
      <c r="C2709" s="17">
        <v>43</v>
      </c>
      <c r="D2709" s="17">
        <v>94.49</v>
      </c>
      <c r="E2709" s="17">
        <v>18839</v>
      </c>
      <c r="F2709" s="17">
        <v>308786.89000000013</v>
      </c>
    </row>
    <row r="2710" spans="2:6" x14ac:dyDescent="0.25">
      <c r="B2710" s="14">
        <v>2665</v>
      </c>
      <c r="C2710" s="17">
        <v>41</v>
      </c>
      <c r="D2710" s="17">
        <v>91.69</v>
      </c>
      <c r="E2710" s="17">
        <v>17620</v>
      </c>
      <c r="F2710" s="17">
        <v>318382.19999999995</v>
      </c>
    </row>
    <row r="2711" spans="2:6" x14ac:dyDescent="0.25">
      <c r="B2711" s="14">
        <v>2666</v>
      </c>
      <c r="C2711" s="17">
        <v>42</v>
      </c>
      <c r="D2711" s="17">
        <v>90.62</v>
      </c>
      <c r="E2711" s="17">
        <v>8393</v>
      </c>
      <c r="F2711" s="17">
        <v>-292872.66000000003</v>
      </c>
    </row>
    <row r="2712" spans="2:6" x14ac:dyDescent="0.25">
      <c r="B2712" s="14">
        <v>2667</v>
      </c>
      <c r="C2712" s="17">
        <v>41</v>
      </c>
      <c r="D2712" s="17">
        <v>104.33</v>
      </c>
      <c r="E2712" s="17">
        <v>18776</v>
      </c>
      <c r="F2712" s="17">
        <v>157707.92000000004</v>
      </c>
    </row>
    <row r="2713" spans="2:6" x14ac:dyDescent="0.25">
      <c r="B2713" s="14">
        <v>2668</v>
      </c>
      <c r="C2713" s="17">
        <v>42</v>
      </c>
      <c r="D2713" s="17">
        <v>94.67</v>
      </c>
      <c r="E2713" s="17">
        <v>16958</v>
      </c>
      <c r="F2713" s="17">
        <v>206992.1399999999</v>
      </c>
    </row>
    <row r="2714" spans="2:6" x14ac:dyDescent="0.25">
      <c r="B2714" s="14">
        <v>2669</v>
      </c>
      <c r="C2714" s="17">
        <v>42</v>
      </c>
      <c r="D2714" s="17">
        <v>99.22</v>
      </c>
      <c r="E2714" s="17">
        <v>23177</v>
      </c>
      <c r="F2714" s="17">
        <v>489167.06000000006</v>
      </c>
    </row>
    <row r="2715" spans="2:6" x14ac:dyDescent="0.25">
      <c r="B2715" s="14">
        <v>2670</v>
      </c>
      <c r="C2715" s="17">
        <v>40</v>
      </c>
      <c r="D2715" s="17">
        <v>102.59</v>
      </c>
      <c r="E2715" s="17">
        <v>10977</v>
      </c>
      <c r="F2715" s="17">
        <v>-230787.43000000005</v>
      </c>
    </row>
    <row r="2716" spans="2:6" x14ac:dyDescent="0.25">
      <c r="B2716" s="14">
        <v>2671</v>
      </c>
      <c r="C2716" s="17">
        <v>42</v>
      </c>
      <c r="D2716" s="17">
        <v>91.61</v>
      </c>
      <c r="E2716" s="17">
        <v>29542</v>
      </c>
      <c r="F2716" s="17">
        <v>1081751.3800000001</v>
      </c>
    </row>
    <row r="2717" spans="2:6" x14ac:dyDescent="0.25">
      <c r="B2717" s="14">
        <v>2672</v>
      </c>
      <c r="C2717" s="17">
        <v>39</v>
      </c>
      <c r="D2717" s="17">
        <v>102.94</v>
      </c>
      <c r="E2717" s="17">
        <v>19425</v>
      </c>
      <c r="F2717" s="17">
        <v>258390.5</v>
      </c>
    </row>
    <row r="2718" spans="2:6" x14ac:dyDescent="0.25">
      <c r="B2718" s="14">
        <v>2673</v>
      </c>
      <c r="C2718" s="17">
        <v>42</v>
      </c>
      <c r="D2718" s="17">
        <v>89.11</v>
      </c>
      <c r="E2718" s="17">
        <v>12390</v>
      </c>
      <c r="F2718" s="17">
        <v>-8842.9000000000233</v>
      </c>
    </row>
    <row r="2719" spans="2:6" x14ac:dyDescent="0.25">
      <c r="B2719" s="14">
        <v>2674</v>
      </c>
      <c r="C2719" s="17">
        <v>43</v>
      </c>
      <c r="D2719" s="17">
        <v>96.9</v>
      </c>
      <c r="E2719" s="17">
        <v>18198</v>
      </c>
      <c r="F2719" s="17">
        <v>225501.79999999981</v>
      </c>
    </row>
    <row r="2720" spans="2:6" x14ac:dyDescent="0.25">
      <c r="B2720" s="14">
        <v>2675</v>
      </c>
      <c r="C2720" s="17">
        <v>45</v>
      </c>
      <c r="D2720" s="17">
        <v>86.13</v>
      </c>
      <c r="E2720" s="17">
        <v>15134</v>
      </c>
      <c r="F2720" s="17">
        <v>177144.58000000007</v>
      </c>
    </row>
    <row r="2721" spans="2:6" x14ac:dyDescent="0.25">
      <c r="B2721" s="14">
        <v>2676</v>
      </c>
      <c r="C2721" s="17">
        <v>44</v>
      </c>
      <c r="D2721" s="17">
        <v>75.77</v>
      </c>
      <c r="E2721" s="17">
        <v>29526</v>
      </c>
      <c r="F2721" s="17">
        <v>1489344.98</v>
      </c>
    </row>
    <row r="2722" spans="2:6" x14ac:dyDescent="0.25">
      <c r="B2722" s="14">
        <v>2677</v>
      </c>
      <c r="C2722" s="17">
        <v>45</v>
      </c>
      <c r="D2722" s="17">
        <v>102.47</v>
      </c>
      <c r="E2722" s="17">
        <v>23156</v>
      </c>
      <c r="F2722" s="17">
        <v>343228.67999999993</v>
      </c>
    </row>
    <row r="2723" spans="2:6" x14ac:dyDescent="0.25">
      <c r="B2723" s="14">
        <v>2678</v>
      </c>
      <c r="C2723" s="17">
        <v>39</v>
      </c>
      <c r="D2723" s="17">
        <v>102.35</v>
      </c>
      <c r="E2723" s="17">
        <v>9879</v>
      </c>
      <c r="F2723" s="17">
        <v>-280475.64999999991</v>
      </c>
    </row>
    <row r="2724" spans="2:6" x14ac:dyDescent="0.25">
      <c r="B2724" s="14">
        <v>2679</v>
      </c>
      <c r="C2724" s="17">
        <v>45</v>
      </c>
      <c r="D2724" s="17">
        <v>94.42</v>
      </c>
      <c r="E2724" s="17">
        <v>17289</v>
      </c>
      <c r="F2724" s="17">
        <v>180078.62</v>
      </c>
    </row>
    <row r="2725" spans="2:6" x14ac:dyDescent="0.25">
      <c r="B2725" s="14">
        <v>2680</v>
      </c>
      <c r="C2725" s="17">
        <v>43</v>
      </c>
      <c r="D2725" s="17">
        <v>78.67</v>
      </c>
      <c r="E2725" s="17">
        <v>20896</v>
      </c>
      <c r="F2725" s="17">
        <v>765887.67999999993</v>
      </c>
    </row>
    <row r="2726" spans="2:6" x14ac:dyDescent="0.25">
      <c r="B2726" s="14">
        <v>2681</v>
      </c>
      <c r="C2726" s="17">
        <v>41</v>
      </c>
      <c r="D2726" s="17">
        <v>84.13</v>
      </c>
      <c r="E2726" s="17">
        <v>15169</v>
      </c>
      <c r="F2726" s="17">
        <v>270534.03000000003</v>
      </c>
    </row>
    <row r="2727" spans="2:6" x14ac:dyDescent="0.25">
      <c r="B2727" s="14">
        <v>2682</v>
      </c>
      <c r="C2727" s="17">
        <v>43</v>
      </c>
      <c r="D2727" s="17">
        <v>88.43</v>
      </c>
      <c r="E2727" s="17">
        <v>16326</v>
      </c>
      <c r="F2727" s="17">
        <v>253147.81999999983</v>
      </c>
    </row>
    <row r="2728" spans="2:6" x14ac:dyDescent="0.25">
      <c r="B2728" s="14">
        <v>2683</v>
      </c>
      <c r="C2728" s="17">
        <v>42</v>
      </c>
      <c r="D2728" s="17">
        <v>90.61</v>
      </c>
      <c r="E2728" s="17">
        <v>14719</v>
      </c>
      <c r="F2728" s="17">
        <v>127194.41000000003</v>
      </c>
    </row>
    <row r="2729" spans="2:6" x14ac:dyDescent="0.25">
      <c r="B2729" s="14">
        <v>2684</v>
      </c>
      <c r="C2729" s="17">
        <v>39</v>
      </c>
      <c r="D2729" s="17">
        <v>84.5</v>
      </c>
      <c r="E2729" s="17">
        <v>21949</v>
      </c>
      <c r="F2729" s="17">
        <v>807149.5</v>
      </c>
    </row>
    <row r="2730" spans="2:6" x14ac:dyDescent="0.25">
      <c r="B2730" s="14">
        <v>2685</v>
      </c>
      <c r="C2730" s="17">
        <v>40</v>
      </c>
      <c r="D2730" s="17">
        <v>77.66</v>
      </c>
      <c r="E2730" s="17">
        <v>5546</v>
      </c>
      <c r="F2730" s="17">
        <v>-398888.36</v>
      </c>
    </row>
    <row r="2731" spans="2:6" x14ac:dyDescent="0.25">
      <c r="B2731" s="14">
        <v>2686</v>
      </c>
      <c r="C2731" s="17">
        <v>39</v>
      </c>
      <c r="D2731" s="17">
        <v>80.77</v>
      </c>
      <c r="E2731" s="17">
        <v>17703</v>
      </c>
      <c r="F2731" s="17">
        <v>552608.69000000018</v>
      </c>
    </row>
    <row r="2732" spans="2:6" x14ac:dyDescent="0.25">
      <c r="B2732" s="14">
        <v>2687</v>
      </c>
      <c r="C2732" s="17">
        <v>39</v>
      </c>
      <c r="D2732" s="17">
        <v>97.95</v>
      </c>
      <c r="E2732" s="17">
        <v>15415</v>
      </c>
      <c r="F2732" s="17">
        <v>106500.75</v>
      </c>
    </row>
    <row r="2733" spans="2:6" x14ac:dyDescent="0.25">
      <c r="B2733" s="14">
        <v>2688</v>
      </c>
      <c r="C2733" s="17">
        <v>39</v>
      </c>
      <c r="D2733" s="17">
        <v>86.41</v>
      </c>
      <c r="E2733" s="17">
        <v>17726</v>
      </c>
      <c r="F2733" s="17">
        <v>454456.34000000008</v>
      </c>
    </row>
    <row r="2734" spans="2:6" x14ac:dyDescent="0.25">
      <c r="B2734" s="14">
        <v>2689</v>
      </c>
      <c r="C2734" s="17">
        <v>45</v>
      </c>
      <c r="D2734" s="17">
        <v>104.26</v>
      </c>
      <c r="E2734" s="17">
        <v>16431</v>
      </c>
      <c r="F2734" s="17">
        <v>-32722.060000000056</v>
      </c>
    </row>
    <row r="2735" spans="2:6" x14ac:dyDescent="0.25">
      <c r="B2735" s="14">
        <v>2690</v>
      </c>
      <c r="C2735" s="17">
        <v>40</v>
      </c>
      <c r="D2735" s="17">
        <v>99.95</v>
      </c>
      <c r="E2735" s="17">
        <v>18314</v>
      </c>
      <c r="F2735" s="17">
        <v>231441.69999999995</v>
      </c>
    </row>
    <row r="2736" spans="2:6" x14ac:dyDescent="0.25">
      <c r="B2736" s="14">
        <v>2691</v>
      </c>
      <c r="C2736" s="17">
        <v>42</v>
      </c>
      <c r="D2736" s="17">
        <v>81.09</v>
      </c>
      <c r="E2736" s="17">
        <v>15607</v>
      </c>
      <c r="F2736" s="17">
        <v>334727.36999999988</v>
      </c>
    </row>
    <row r="2737" spans="2:6" x14ac:dyDescent="0.25">
      <c r="B2737" s="14">
        <v>2692</v>
      </c>
      <c r="C2737" s="17">
        <v>41</v>
      </c>
      <c r="D2737" s="17">
        <v>79.66</v>
      </c>
      <c r="E2737" s="17">
        <v>17616</v>
      </c>
      <c r="F2737" s="17">
        <v>530037.43999999994</v>
      </c>
    </row>
    <row r="2738" spans="2:6" x14ac:dyDescent="0.25">
      <c r="B2738" s="14">
        <v>2693</v>
      </c>
      <c r="C2738" s="17">
        <v>42</v>
      </c>
      <c r="D2738" s="17">
        <v>79.62</v>
      </c>
      <c r="E2738" s="17">
        <v>6594</v>
      </c>
      <c r="F2738" s="17">
        <v>-339756.28</v>
      </c>
    </row>
    <row r="2739" spans="2:6" x14ac:dyDescent="0.25">
      <c r="B2739" s="14">
        <v>2694</v>
      </c>
      <c r="C2739" s="17">
        <v>40</v>
      </c>
      <c r="D2739" s="17">
        <v>102.23</v>
      </c>
      <c r="E2739" s="17">
        <v>15612</v>
      </c>
      <c r="F2739" s="17">
        <v>36293.239999999991</v>
      </c>
    </row>
    <row r="2740" spans="2:6" x14ac:dyDescent="0.25">
      <c r="B2740" s="14">
        <v>2695</v>
      </c>
      <c r="C2740" s="17">
        <v>43</v>
      </c>
      <c r="D2740" s="17">
        <v>93.67</v>
      </c>
      <c r="E2740" s="17">
        <v>13228</v>
      </c>
      <c r="F2740" s="17">
        <v>-25498.760000000009</v>
      </c>
    </row>
    <row r="2741" spans="2:6" x14ac:dyDescent="0.25">
      <c r="B2741" s="14">
        <v>2696</v>
      </c>
      <c r="C2741" s="17">
        <v>41</v>
      </c>
      <c r="D2741" s="17">
        <v>102.74</v>
      </c>
      <c r="E2741" s="17">
        <v>14313</v>
      </c>
      <c r="F2741" s="17">
        <v>-59063.619999999879</v>
      </c>
    </row>
    <row r="2742" spans="2:6" x14ac:dyDescent="0.25">
      <c r="B2742" s="14">
        <v>2697</v>
      </c>
      <c r="C2742" s="17">
        <v>41</v>
      </c>
      <c r="D2742" s="17">
        <v>91.16</v>
      </c>
      <c r="E2742" s="17">
        <v>21119</v>
      </c>
      <c r="F2742" s="17">
        <v>561593.96</v>
      </c>
    </row>
    <row r="2743" spans="2:6" x14ac:dyDescent="0.25">
      <c r="B2743" s="14">
        <v>2698</v>
      </c>
      <c r="C2743" s="17">
        <v>43</v>
      </c>
      <c r="D2743" s="17">
        <v>89.15</v>
      </c>
      <c r="E2743" s="17">
        <v>22696</v>
      </c>
      <c r="F2743" s="17">
        <v>667227.59999999986</v>
      </c>
    </row>
    <row r="2744" spans="2:6" x14ac:dyDescent="0.25">
      <c r="B2744" s="14">
        <v>2699</v>
      </c>
      <c r="C2744" s="17">
        <v>39</v>
      </c>
      <c r="D2744" s="17">
        <v>83.06</v>
      </c>
      <c r="E2744" s="17">
        <v>14951</v>
      </c>
      <c r="F2744" s="17">
        <v>300329.93999999994</v>
      </c>
    </row>
    <row r="2745" spans="2:6" x14ac:dyDescent="0.25">
      <c r="B2745" s="14">
        <v>2700</v>
      </c>
      <c r="C2745" s="17">
        <v>42</v>
      </c>
      <c r="D2745" s="17">
        <v>76.08</v>
      </c>
      <c r="E2745" s="17">
        <v>13684</v>
      </c>
      <c r="F2745" s="17">
        <v>257309.28000000003</v>
      </c>
    </row>
    <row r="2746" spans="2:6" x14ac:dyDescent="0.25">
      <c r="B2746" s="14">
        <v>2701</v>
      </c>
      <c r="C2746" s="17">
        <v>43</v>
      </c>
      <c r="D2746" s="17">
        <v>77.180000000000007</v>
      </c>
      <c r="E2746" s="17">
        <v>14719</v>
      </c>
      <c r="F2746" s="17">
        <v>310151.57999999984</v>
      </c>
    </row>
    <row r="2747" spans="2:6" x14ac:dyDescent="0.25">
      <c r="B2747" s="14">
        <v>2702</v>
      </c>
      <c r="C2747" s="17">
        <v>42</v>
      </c>
      <c r="D2747" s="17">
        <v>97.62</v>
      </c>
      <c r="E2747" s="17">
        <v>21015</v>
      </c>
      <c r="F2747" s="17">
        <v>397870.69999999995</v>
      </c>
    </row>
    <row r="2748" spans="2:6" x14ac:dyDescent="0.25">
      <c r="B2748" s="14">
        <v>2703</v>
      </c>
      <c r="C2748" s="17">
        <v>45</v>
      </c>
      <c r="D2748" s="17">
        <v>78.680000000000007</v>
      </c>
      <c r="E2748" s="17">
        <v>15947</v>
      </c>
      <c r="F2748" s="17">
        <v>351128.0399999998</v>
      </c>
    </row>
    <row r="2749" spans="2:6" x14ac:dyDescent="0.25">
      <c r="B2749" s="14">
        <v>2704</v>
      </c>
      <c r="C2749" s="17">
        <v>39</v>
      </c>
      <c r="D2749" s="17">
        <v>89.85</v>
      </c>
      <c r="E2749" s="17">
        <v>16364</v>
      </c>
      <c r="F2749" s="17">
        <v>297934.60000000009</v>
      </c>
    </row>
    <row r="2750" spans="2:6" x14ac:dyDescent="0.25">
      <c r="B2750" s="14">
        <v>2705</v>
      </c>
      <c r="C2750" s="17">
        <v>44</v>
      </c>
      <c r="D2750" s="17">
        <v>101.51</v>
      </c>
      <c r="E2750" s="17">
        <v>15086</v>
      </c>
      <c r="F2750" s="17">
        <v>-43049.860000000102</v>
      </c>
    </row>
    <row r="2751" spans="2:6" x14ac:dyDescent="0.25">
      <c r="B2751" s="14">
        <v>2706</v>
      </c>
      <c r="C2751" s="17">
        <v>42</v>
      </c>
      <c r="D2751" s="17">
        <v>82.27</v>
      </c>
      <c r="E2751" s="17">
        <v>30582</v>
      </c>
      <c r="F2751" s="17">
        <v>1435392.8600000003</v>
      </c>
    </row>
    <row r="2752" spans="2:6" x14ac:dyDescent="0.25">
      <c r="B2752" s="14">
        <v>2707</v>
      </c>
      <c r="C2752" s="17">
        <v>43</v>
      </c>
      <c r="D2752" s="17">
        <v>92.54</v>
      </c>
      <c r="E2752" s="17">
        <v>19040</v>
      </c>
      <c r="F2752" s="17">
        <v>358278.39999999991</v>
      </c>
    </row>
    <row r="2753" spans="2:6" x14ac:dyDescent="0.25">
      <c r="B2753" s="14">
        <v>2708</v>
      </c>
      <c r="C2753" s="17">
        <v>41</v>
      </c>
      <c r="D2753" s="17">
        <v>98.95</v>
      </c>
      <c r="E2753" s="17">
        <v>13727</v>
      </c>
      <c r="F2753" s="17">
        <v>-39420.650000000023</v>
      </c>
    </row>
    <row r="2754" spans="2:6" x14ac:dyDescent="0.25">
      <c r="B2754" s="14">
        <v>2709</v>
      </c>
      <c r="C2754" s="17">
        <v>42</v>
      </c>
      <c r="D2754" s="17">
        <v>101.22</v>
      </c>
      <c r="E2754" s="17">
        <v>23178</v>
      </c>
      <c r="F2754" s="17">
        <v>442868.84000000008</v>
      </c>
    </row>
    <row r="2755" spans="2:6" x14ac:dyDescent="0.25">
      <c r="B2755" s="14">
        <v>2710</v>
      </c>
      <c r="C2755" s="17">
        <v>42</v>
      </c>
      <c r="D2755" s="17">
        <v>93.23</v>
      </c>
      <c r="E2755" s="17">
        <v>23708</v>
      </c>
      <c r="F2755" s="17">
        <v>661859.15999999992</v>
      </c>
    </row>
    <row r="2756" spans="2:6" x14ac:dyDescent="0.25">
      <c r="B2756" s="14">
        <v>2711</v>
      </c>
      <c r="C2756" s="17">
        <v>40</v>
      </c>
      <c r="D2756" s="17">
        <v>80.98</v>
      </c>
      <c r="E2756" s="17">
        <v>20280</v>
      </c>
      <c r="F2756" s="17">
        <v>732245.59999999986</v>
      </c>
    </row>
    <row r="2757" spans="2:6" x14ac:dyDescent="0.25">
      <c r="B2757" s="14">
        <v>2712</v>
      </c>
      <c r="C2757" s="17">
        <v>44</v>
      </c>
      <c r="D2757" s="17">
        <v>104.68</v>
      </c>
      <c r="E2757" s="17">
        <v>22198</v>
      </c>
      <c r="F2757" s="17">
        <v>267003.35999999987</v>
      </c>
    </row>
    <row r="2758" spans="2:6" x14ac:dyDescent="0.25">
      <c r="B2758" s="14">
        <v>2713</v>
      </c>
      <c r="C2758" s="17">
        <v>43</v>
      </c>
      <c r="D2758" s="17">
        <v>94.42</v>
      </c>
      <c r="E2758" s="17">
        <v>14087</v>
      </c>
      <c r="F2758" s="17">
        <v>17477.459999999963</v>
      </c>
    </row>
    <row r="2759" spans="2:6" x14ac:dyDescent="0.25">
      <c r="B2759" s="14">
        <v>2714</v>
      </c>
      <c r="C2759" s="17">
        <v>40</v>
      </c>
      <c r="D2759" s="17">
        <v>90.31</v>
      </c>
      <c r="E2759" s="17">
        <v>19148</v>
      </c>
      <c r="F2759" s="17">
        <v>465276.11999999988</v>
      </c>
    </row>
    <row r="2760" spans="2:6" x14ac:dyDescent="0.25">
      <c r="B2760" s="14">
        <v>2715</v>
      </c>
      <c r="C2760" s="17">
        <v>39</v>
      </c>
      <c r="D2760" s="17">
        <v>90.61</v>
      </c>
      <c r="E2760" s="17">
        <v>13403</v>
      </c>
      <c r="F2760" s="17">
        <v>80034.170000000042</v>
      </c>
    </row>
    <row r="2761" spans="2:6" x14ac:dyDescent="0.25">
      <c r="B2761" s="14">
        <v>2716</v>
      </c>
      <c r="C2761" s="17">
        <v>42</v>
      </c>
      <c r="D2761" s="17">
        <v>83.53</v>
      </c>
      <c r="E2761" s="17">
        <v>16887</v>
      </c>
      <c r="F2761" s="17">
        <v>390687.8899999999</v>
      </c>
    </row>
    <row r="2762" spans="2:6" x14ac:dyDescent="0.25">
      <c r="B2762" s="14">
        <v>2717</v>
      </c>
      <c r="C2762" s="17">
        <v>41</v>
      </c>
      <c r="D2762" s="17">
        <v>76.849999999999994</v>
      </c>
      <c r="E2762" s="17">
        <v>16928</v>
      </c>
      <c r="F2762" s="17">
        <v>523707.20000000019</v>
      </c>
    </row>
    <row r="2763" spans="2:6" x14ac:dyDescent="0.25">
      <c r="B2763" s="14">
        <v>2718</v>
      </c>
      <c r="C2763" s="17">
        <v>43</v>
      </c>
      <c r="D2763" s="17">
        <v>103.15</v>
      </c>
      <c r="E2763" s="17">
        <v>21084</v>
      </c>
      <c r="F2763" s="17">
        <v>264289.39999999991</v>
      </c>
    </row>
    <row r="2764" spans="2:6" x14ac:dyDescent="0.25">
      <c r="B2764" s="14">
        <v>2719</v>
      </c>
      <c r="C2764" s="17">
        <v>41</v>
      </c>
      <c r="D2764" s="17">
        <v>100.58</v>
      </c>
      <c r="E2764" s="17">
        <v>13920</v>
      </c>
      <c r="F2764" s="17">
        <v>-50713.599999999977</v>
      </c>
    </row>
    <row r="2765" spans="2:6" x14ac:dyDescent="0.25">
      <c r="B2765" s="14">
        <v>2720</v>
      </c>
      <c r="C2765" s="17">
        <v>40</v>
      </c>
      <c r="D2765" s="17">
        <v>88.67</v>
      </c>
      <c r="E2765" s="17">
        <v>21826</v>
      </c>
      <c r="F2765" s="17">
        <v>685022.58000000007</v>
      </c>
    </row>
    <row r="2766" spans="2:6" x14ac:dyDescent="0.25">
      <c r="B2766" s="14">
        <v>2721</v>
      </c>
      <c r="C2766" s="17">
        <v>41</v>
      </c>
      <c r="D2766" s="17">
        <v>75.44</v>
      </c>
      <c r="E2766" s="17">
        <v>19604</v>
      </c>
      <c r="F2766" s="17">
        <v>768506.24</v>
      </c>
    </row>
    <row r="2767" spans="2:6" x14ac:dyDescent="0.25">
      <c r="B2767" s="14">
        <v>2722</v>
      </c>
      <c r="C2767" s="17">
        <v>42</v>
      </c>
      <c r="D2767" s="17">
        <v>93.17</v>
      </c>
      <c r="E2767" s="17">
        <v>19058</v>
      </c>
      <c r="F2767" s="17">
        <v>366472.1399999999</v>
      </c>
    </row>
    <row r="2768" spans="2:6" x14ac:dyDescent="0.25">
      <c r="B2768" s="14">
        <v>2723</v>
      </c>
      <c r="C2768" s="17">
        <v>42</v>
      </c>
      <c r="D2768" s="17">
        <v>99.94</v>
      </c>
      <c r="E2768" s="17">
        <v>8741</v>
      </c>
      <c r="F2768" s="17">
        <v>-351238.54</v>
      </c>
    </row>
    <row r="2769" spans="2:6" x14ac:dyDescent="0.25">
      <c r="B2769" s="14">
        <v>2724</v>
      </c>
      <c r="C2769" s="17">
        <v>43</v>
      </c>
      <c r="D2769" s="17">
        <v>102.57</v>
      </c>
      <c r="E2769" s="17">
        <v>15557</v>
      </c>
      <c r="F2769" s="17">
        <v>-18789.489999999874</v>
      </c>
    </row>
    <row r="2770" spans="2:6" x14ac:dyDescent="0.25">
      <c r="B2770" s="14">
        <v>2725</v>
      </c>
      <c r="C2770" s="17">
        <v>40</v>
      </c>
      <c r="D2770" s="17">
        <v>93.06</v>
      </c>
      <c r="E2770" s="17">
        <v>20283</v>
      </c>
      <c r="F2770" s="17">
        <v>487461.02</v>
      </c>
    </row>
    <row r="2771" spans="2:6" x14ac:dyDescent="0.25">
      <c r="B2771" s="14">
        <v>2726</v>
      </c>
      <c r="C2771" s="17">
        <v>42</v>
      </c>
      <c r="D2771" s="17">
        <v>76.66</v>
      </c>
      <c r="E2771" s="17">
        <v>21424</v>
      </c>
      <c r="F2771" s="17">
        <v>871204.16000000015</v>
      </c>
    </row>
    <row r="2772" spans="2:6" x14ac:dyDescent="0.25">
      <c r="B2772" s="14">
        <v>2727</v>
      </c>
      <c r="C2772" s="17">
        <v>40</v>
      </c>
      <c r="D2772" s="17">
        <v>76.290000000000006</v>
      </c>
      <c r="E2772" s="17">
        <v>18933</v>
      </c>
      <c r="F2772" s="17">
        <v>715948.42999999993</v>
      </c>
    </row>
    <row r="2773" spans="2:6" x14ac:dyDescent="0.25">
      <c r="B2773" s="14">
        <v>2728</v>
      </c>
      <c r="C2773" s="17">
        <v>42</v>
      </c>
      <c r="D2773" s="17">
        <v>90.19</v>
      </c>
      <c r="E2773" s="17">
        <v>12107</v>
      </c>
      <c r="F2773" s="17">
        <v>-41131.329999999958</v>
      </c>
    </row>
    <row r="2774" spans="2:6" x14ac:dyDescent="0.25">
      <c r="B2774" s="14">
        <v>2729</v>
      </c>
      <c r="C2774" s="17">
        <v>44</v>
      </c>
      <c r="D2774" s="17">
        <v>86.37</v>
      </c>
      <c r="E2774" s="17">
        <v>27972</v>
      </c>
      <c r="F2774" s="17">
        <v>1069718.3599999999</v>
      </c>
    </row>
    <row r="2775" spans="2:6" x14ac:dyDescent="0.25">
      <c r="B2775" s="14">
        <v>2730</v>
      </c>
      <c r="C2775" s="17">
        <v>43</v>
      </c>
      <c r="D2775" s="17">
        <v>75.599999999999994</v>
      </c>
      <c r="E2775" s="17">
        <v>13808</v>
      </c>
      <c r="F2775" s="17">
        <v>260163.20000000019</v>
      </c>
    </row>
    <row r="2776" spans="2:6" x14ac:dyDescent="0.25">
      <c r="B2776" s="14">
        <v>2731</v>
      </c>
      <c r="C2776" s="17">
        <v>39</v>
      </c>
      <c r="D2776" s="17">
        <v>77.650000000000006</v>
      </c>
      <c r="E2776" s="17">
        <v>14809</v>
      </c>
      <c r="F2776" s="17">
        <v>369521.14999999991</v>
      </c>
    </row>
    <row r="2777" spans="2:6" x14ac:dyDescent="0.25">
      <c r="B2777" s="14">
        <v>2732</v>
      </c>
      <c r="C2777" s="17">
        <v>42</v>
      </c>
      <c r="D2777" s="17">
        <v>77.400000000000006</v>
      </c>
      <c r="E2777" s="17">
        <v>18770</v>
      </c>
      <c r="F2777" s="17">
        <v>644092</v>
      </c>
    </row>
    <row r="2778" spans="2:6" x14ac:dyDescent="0.25">
      <c r="B2778" s="14">
        <v>2733</v>
      </c>
      <c r="C2778" s="17">
        <v>39</v>
      </c>
      <c r="D2778" s="17">
        <v>84.6</v>
      </c>
      <c r="E2778" s="17">
        <v>15481</v>
      </c>
      <c r="F2778" s="17">
        <v>317267.40000000014</v>
      </c>
    </row>
    <row r="2779" spans="2:6" x14ac:dyDescent="0.25">
      <c r="B2779" s="14">
        <v>2734</v>
      </c>
      <c r="C2779" s="17">
        <v>41</v>
      </c>
      <c r="D2779" s="17">
        <v>100.22</v>
      </c>
      <c r="E2779" s="17">
        <v>14913</v>
      </c>
      <c r="F2779" s="17">
        <v>11673.140000000014</v>
      </c>
    </row>
    <row r="2780" spans="2:6" x14ac:dyDescent="0.25">
      <c r="B2780" s="14">
        <v>2735</v>
      </c>
      <c r="C2780" s="17">
        <v>45</v>
      </c>
      <c r="D2780" s="17">
        <v>98.63</v>
      </c>
      <c r="E2780" s="17">
        <v>26034</v>
      </c>
      <c r="F2780" s="17">
        <v>591502.58000000007</v>
      </c>
    </row>
    <row r="2781" spans="2:6" x14ac:dyDescent="0.25">
      <c r="B2781" s="14">
        <v>2736</v>
      </c>
      <c r="C2781" s="17">
        <v>41</v>
      </c>
      <c r="D2781" s="17">
        <v>82.28</v>
      </c>
      <c r="E2781" s="17">
        <v>20932</v>
      </c>
      <c r="F2781" s="17">
        <v>734971.04</v>
      </c>
    </row>
    <row r="2782" spans="2:6" x14ac:dyDescent="0.25">
      <c r="B2782" s="14">
        <v>2737</v>
      </c>
      <c r="C2782" s="17">
        <v>41</v>
      </c>
      <c r="D2782" s="17">
        <v>90.8</v>
      </c>
      <c r="E2782" s="17">
        <v>7066</v>
      </c>
      <c r="F2782" s="17">
        <v>-375164.8</v>
      </c>
    </row>
    <row r="2783" spans="2:6" x14ac:dyDescent="0.25">
      <c r="B2783" s="14">
        <v>2738</v>
      </c>
      <c r="C2783" s="17">
        <v>42</v>
      </c>
      <c r="D2783" s="17">
        <v>86.78</v>
      </c>
      <c r="E2783" s="17">
        <v>24485</v>
      </c>
      <c r="F2783" s="17">
        <v>869336.7</v>
      </c>
    </row>
    <row r="2784" spans="2:6" x14ac:dyDescent="0.25">
      <c r="B2784" s="14">
        <v>2739</v>
      </c>
      <c r="C2784" s="17">
        <v>42</v>
      </c>
      <c r="D2784" s="17">
        <v>91.87</v>
      </c>
      <c r="E2784" s="17">
        <v>21178</v>
      </c>
      <c r="F2784" s="17">
        <v>529323.1399999999</v>
      </c>
    </row>
    <row r="2785" spans="2:6" x14ac:dyDescent="0.25">
      <c r="B2785" s="14">
        <v>2740</v>
      </c>
      <c r="C2785" s="17">
        <v>41</v>
      </c>
      <c r="D2785" s="17">
        <v>84.41</v>
      </c>
      <c r="E2785" s="17">
        <v>20972</v>
      </c>
      <c r="F2785" s="17">
        <v>693329.48</v>
      </c>
    </row>
    <row r="2786" spans="2:6" x14ac:dyDescent="0.25">
      <c r="B2786" s="14">
        <v>2741</v>
      </c>
      <c r="C2786" s="17">
        <v>41</v>
      </c>
      <c r="D2786" s="17">
        <v>83.43</v>
      </c>
      <c r="E2786" s="17">
        <v>12940</v>
      </c>
      <c r="F2786" s="17">
        <v>114935.79999999993</v>
      </c>
    </row>
    <row r="2787" spans="2:6" x14ac:dyDescent="0.25">
      <c r="B2787" s="14">
        <v>2742</v>
      </c>
      <c r="C2787" s="17">
        <v>39</v>
      </c>
      <c r="D2787" s="17">
        <v>97.58</v>
      </c>
      <c r="E2787" s="17">
        <v>18852</v>
      </c>
      <c r="F2787" s="17">
        <v>326741.84000000008</v>
      </c>
    </row>
    <row r="2788" spans="2:6" x14ac:dyDescent="0.25">
      <c r="B2788" s="14">
        <v>2743</v>
      </c>
      <c r="C2788" s="17">
        <v>41</v>
      </c>
      <c r="D2788" s="17">
        <v>92.62</v>
      </c>
      <c r="E2788" s="17">
        <v>14538</v>
      </c>
      <c r="F2788" s="17">
        <v>100494.43999999994</v>
      </c>
    </row>
    <row r="2789" spans="2:6" x14ac:dyDescent="0.25">
      <c r="B2789" s="14">
        <v>2744</v>
      </c>
      <c r="C2789" s="17">
        <v>42</v>
      </c>
      <c r="D2789" s="17">
        <v>76.08</v>
      </c>
      <c r="E2789" s="17">
        <v>22719</v>
      </c>
      <c r="F2789" s="17">
        <v>988421.48</v>
      </c>
    </row>
    <row r="2790" spans="2:6" x14ac:dyDescent="0.25">
      <c r="B2790" s="14">
        <v>2745</v>
      </c>
      <c r="C2790" s="17">
        <v>42</v>
      </c>
      <c r="D2790" s="17">
        <v>83.51</v>
      </c>
      <c r="E2790" s="17">
        <v>26382</v>
      </c>
      <c r="F2790" s="17">
        <v>1088813.18</v>
      </c>
    </row>
    <row r="2791" spans="2:6" x14ac:dyDescent="0.25">
      <c r="B2791" s="14">
        <v>2746</v>
      </c>
      <c r="C2791" s="17">
        <v>41</v>
      </c>
      <c r="D2791" s="17">
        <v>84.6</v>
      </c>
      <c r="E2791" s="17">
        <v>13208</v>
      </c>
      <c r="F2791" s="17">
        <v>119467.20000000007</v>
      </c>
    </row>
    <row r="2792" spans="2:6" x14ac:dyDescent="0.25">
      <c r="B2792" s="14">
        <v>2747</v>
      </c>
      <c r="C2792" s="17">
        <v>43</v>
      </c>
      <c r="D2792" s="17">
        <v>91.03</v>
      </c>
      <c r="E2792" s="17">
        <v>11011</v>
      </c>
      <c r="F2792" s="17">
        <v>-134615.32999999996</v>
      </c>
    </row>
    <row r="2793" spans="2:6" x14ac:dyDescent="0.25">
      <c r="B2793" s="14">
        <v>2748</v>
      </c>
      <c r="C2793" s="17">
        <v>40</v>
      </c>
      <c r="D2793" s="17">
        <v>96.78</v>
      </c>
      <c r="E2793" s="17">
        <v>18851</v>
      </c>
      <c r="F2793" s="17">
        <v>322909.21999999997</v>
      </c>
    </row>
    <row r="2794" spans="2:6" x14ac:dyDescent="0.25">
      <c r="B2794" s="14">
        <v>2749</v>
      </c>
      <c r="C2794" s="17">
        <v>42</v>
      </c>
      <c r="D2794" s="17">
        <v>97.18</v>
      </c>
      <c r="E2794" s="17">
        <v>10883</v>
      </c>
      <c r="F2794" s="17">
        <v>-198978.94000000006</v>
      </c>
    </row>
    <row r="2795" spans="2:6" x14ac:dyDescent="0.25">
      <c r="B2795" s="14">
        <v>2750</v>
      </c>
      <c r="C2795" s="17">
        <v>43</v>
      </c>
      <c r="D2795" s="17">
        <v>88.41</v>
      </c>
      <c r="E2795" s="17">
        <v>17464</v>
      </c>
      <c r="F2795" s="17">
        <v>330391.76</v>
      </c>
    </row>
    <row r="2796" spans="2:6" x14ac:dyDescent="0.25">
      <c r="B2796" s="14">
        <v>2751</v>
      </c>
      <c r="C2796" s="17">
        <v>42</v>
      </c>
      <c r="D2796" s="17">
        <v>102.64</v>
      </c>
      <c r="E2796" s="17">
        <v>11869</v>
      </c>
      <c r="F2796" s="17">
        <v>-204801.16000000003</v>
      </c>
    </row>
    <row r="2797" spans="2:6" x14ac:dyDescent="0.25">
      <c r="B2797" s="14">
        <v>2752</v>
      </c>
      <c r="C2797" s="17">
        <v>40</v>
      </c>
      <c r="D2797" s="17">
        <v>91.25</v>
      </c>
      <c r="E2797" s="17">
        <v>19955</v>
      </c>
      <c r="F2797" s="17">
        <v>501951.25</v>
      </c>
    </row>
    <row r="2798" spans="2:6" x14ac:dyDescent="0.25">
      <c r="B2798" s="14">
        <v>2753</v>
      </c>
      <c r="C2798" s="17">
        <v>41</v>
      </c>
      <c r="D2798" s="17">
        <v>101.57</v>
      </c>
      <c r="E2798" s="17">
        <v>13824</v>
      </c>
      <c r="F2798" s="17">
        <v>-69911.679999999935</v>
      </c>
    </row>
    <row r="2799" spans="2:6" x14ac:dyDescent="0.25">
      <c r="B2799" s="14">
        <v>2754</v>
      </c>
      <c r="C2799" s="17">
        <v>43</v>
      </c>
      <c r="D2799" s="17">
        <v>75.010000000000005</v>
      </c>
      <c r="E2799" s="17">
        <v>22729</v>
      </c>
      <c r="F2799" s="17">
        <v>990821.71</v>
      </c>
    </row>
    <row r="2800" spans="2:6" x14ac:dyDescent="0.25">
      <c r="B2800" s="14">
        <v>2755</v>
      </c>
      <c r="C2800" s="17">
        <v>44</v>
      </c>
      <c r="D2800" s="17">
        <v>100.59</v>
      </c>
      <c r="E2800" s="17">
        <v>14017</v>
      </c>
      <c r="F2800" s="17">
        <v>-87335.030000000028</v>
      </c>
    </row>
    <row r="2801" spans="2:6" x14ac:dyDescent="0.25">
      <c r="B2801" s="14">
        <v>2756</v>
      </c>
      <c r="C2801" s="17">
        <v>43</v>
      </c>
      <c r="D2801" s="17">
        <v>84.76</v>
      </c>
      <c r="E2801" s="17">
        <v>23215</v>
      </c>
      <c r="F2801" s="17">
        <v>803836.59999999986</v>
      </c>
    </row>
    <row r="2802" spans="2:6" x14ac:dyDescent="0.25">
      <c r="B2802" s="14">
        <v>2757</v>
      </c>
      <c r="C2802" s="17">
        <v>39</v>
      </c>
      <c r="D2802" s="17">
        <v>102.43</v>
      </c>
      <c r="E2802" s="17">
        <v>19235</v>
      </c>
      <c r="F2802" s="17">
        <v>257358.94999999995</v>
      </c>
    </row>
    <row r="2803" spans="2:6" x14ac:dyDescent="0.25">
      <c r="B2803" s="14">
        <v>2758</v>
      </c>
      <c r="C2803" s="17">
        <v>39</v>
      </c>
      <c r="D2803" s="17">
        <v>76.59</v>
      </c>
      <c r="E2803" s="17">
        <v>14004</v>
      </c>
      <c r="F2803" s="17">
        <v>318073.6399999999</v>
      </c>
    </row>
    <row r="2804" spans="2:6" x14ac:dyDescent="0.25">
      <c r="B2804" s="14">
        <v>2759</v>
      </c>
      <c r="C2804" s="17">
        <v>44</v>
      </c>
      <c r="D2804" s="17">
        <v>101.2</v>
      </c>
      <c r="E2804" s="17">
        <v>15393</v>
      </c>
      <c r="F2804" s="17">
        <v>-21856.600000000093</v>
      </c>
    </row>
    <row r="2805" spans="2:6" x14ac:dyDescent="0.25">
      <c r="B2805" s="14">
        <v>2760</v>
      </c>
      <c r="C2805" s="17">
        <v>43</v>
      </c>
      <c r="D2805" s="17">
        <v>76.08</v>
      </c>
      <c r="E2805" s="17">
        <v>18975</v>
      </c>
      <c r="F2805" s="17">
        <v>666482</v>
      </c>
    </row>
    <row r="2806" spans="2:6" x14ac:dyDescent="0.25">
      <c r="B2806" s="14">
        <v>2761</v>
      </c>
      <c r="C2806" s="17">
        <v>41</v>
      </c>
      <c r="D2806" s="17">
        <v>81.16</v>
      </c>
      <c r="E2806" s="17">
        <v>21106</v>
      </c>
      <c r="F2806" s="17">
        <v>771785.04</v>
      </c>
    </row>
    <row r="2807" spans="2:6" x14ac:dyDescent="0.25">
      <c r="B2807" s="14">
        <v>2762</v>
      </c>
      <c r="C2807" s="17">
        <v>42</v>
      </c>
      <c r="D2807" s="17">
        <v>79.13</v>
      </c>
      <c r="E2807" s="17">
        <v>15228</v>
      </c>
      <c r="F2807" s="17">
        <v>335804.3600000001</v>
      </c>
    </row>
    <row r="2808" spans="2:6" x14ac:dyDescent="0.25">
      <c r="B2808" s="14">
        <v>2763</v>
      </c>
      <c r="C2808" s="17">
        <v>42</v>
      </c>
      <c r="D2808" s="17">
        <v>103.89</v>
      </c>
      <c r="E2808" s="17">
        <v>13823</v>
      </c>
      <c r="F2808" s="17">
        <v>-115860.46999999997</v>
      </c>
    </row>
    <row r="2809" spans="2:6" x14ac:dyDescent="0.25">
      <c r="B2809" s="14">
        <v>2764</v>
      </c>
      <c r="C2809" s="17">
        <v>43</v>
      </c>
      <c r="D2809" s="17">
        <v>77.540000000000006</v>
      </c>
      <c r="E2809" s="17">
        <v>15071</v>
      </c>
      <c r="F2809" s="17">
        <v>332470.65999999992</v>
      </c>
    </row>
    <row r="2810" spans="2:6" x14ac:dyDescent="0.25">
      <c r="B2810" s="14">
        <v>2765</v>
      </c>
      <c r="C2810" s="17">
        <v>42</v>
      </c>
      <c r="D2810" s="17">
        <v>81.98</v>
      </c>
      <c r="E2810" s="17">
        <v>16727</v>
      </c>
      <c r="F2810" s="17">
        <v>404859.54000000004</v>
      </c>
    </row>
    <row r="2811" spans="2:6" x14ac:dyDescent="0.25">
      <c r="B2811" s="14">
        <v>2766</v>
      </c>
      <c r="C2811" s="17">
        <v>42</v>
      </c>
      <c r="D2811" s="17">
        <v>93.37</v>
      </c>
      <c r="E2811" s="17">
        <v>13674</v>
      </c>
      <c r="F2811" s="17">
        <v>20076.619999999995</v>
      </c>
    </row>
    <row r="2812" spans="2:6" x14ac:dyDescent="0.25">
      <c r="B2812" s="14">
        <v>2767</v>
      </c>
      <c r="C2812" s="17">
        <v>40</v>
      </c>
      <c r="D2812" s="17">
        <v>83.37</v>
      </c>
      <c r="E2812" s="17">
        <v>5721</v>
      </c>
      <c r="F2812" s="17">
        <v>-417320.77</v>
      </c>
    </row>
    <row r="2813" spans="2:6" x14ac:dyDescent="0.25">
      <c r="B2813" s="14">
        <v>2768</v>
      </c>
      <c r="C2813" s="17">
        <v>42</v>
      </c>
      <c r="D2813" s="17">
        <v>95.43</v>
      </c>
      <c r="E2813" s="17">
        <v>11778</v>
      </c>
      <c r="F2813" s="17">
        <v>-124828.54000000004</v>
      </c>
    </row>
    <row r="2814" spans="2:6" x14ac:dyDescent="0.25">
      <c r="B2814" s="14">
        <v>2769</v>
      </c>
      <c r="C2814" s="17">
        <v>43</v>
      </c>
      <c r="D2814" s="17">
        <v>103.54</v>
      </c>
      <c r="E2814" s="17">
        <v>20009</v>
      </c>
      <c r="F2814" s="17">
        <v>199672.1399999999</v>
      </c>
    </row>
    <row r="2815" spans="2:6" x14ac:dyDescent="0.25">
      <c r="B2815" s="14">
        <v>2770</v>
      </c>
      <c r="C2815" s="17">
        <v>44</v>
      </c>
      <c r="D2815" s="17">
        <v>86.18</v>
      </c>
      <c r="E2815" s="17">
        <v>20266</v>
      </c>
      <c r="F2815" s="17">
        <v>544706.11999999988</v>
      </c>
    </row>
    <row r="2816" spans="2:6" x14ac:dyDescent="0.25">
      <c r="B2816" s="14">
        <v>2771</v>
      </c>
      <c r="C2816" s="17">
        <v>39</v>
      </c>
      <c r="D2816" s="17">
        <v>76.569999999999993</v>
      </c>
      <c r="E2816" s="17">
        <v>22417</v>
      </c>
      <c r="F2816" s="17">
        <v>1020250.31</v>
      </c>
    </row>
    <row r="2817" spans="2:6" x14ac:dyDescent="0.25">
      <c r="B2817" s="14">
        <v>2772</v>
      </c>
      <c r="C2817" s="17">
        <v>45</v>
      </c>
      <c r="D2817" s="17">
        <v>100.57</v>
      </c>
      <c r="E2817" s="17">
        <v>15259</v>
      </c>
      <c r="F2817" s="17">
        <v>-34711.629999999888</v>
      </c>
    </row>
    <row r="2818" spans="2:6" x14ac:dyDescent="0.25">
      <c r="B2818" s="14">
        <v>2773</v>
      </c>
      <c r="C2818" s="17">
        <v>40</v>
      </c>
      <c r="D2818" s="17">
        <v>101.64</v>
      </c>
      <c r="E2818" s="17">
        <v>15407</v>
      </c>
      <c r="F2818" s="17">
        <v>33745.520000000019</v>
      </c>
    </row>
    <row r="2819" spans="2:6" x14ac:dyDescent="0.25">
      <c r="B2819" s="14">
        <v>2774</v>
      </c>
      <c r="C2819" s="17">
        <v>44</v>
      </c>
      <c r="D2819" s="17">
        <v>97.42</v>
      </c>
      <c r="E2819" s="17">
        <v>14257</v>
      </c>
      <c r="F2819" s="17">
        <v>-29081.940000000061</v>
      </c>
    </row>
    <row r="2820" spans="2:6" x14ac:dyDescent="0.25">
      <c r="B2820" s="14">
        <v>2775</v>
      </c>
      <c r="C2820" s="17">
        <v>42</v>
      </c>
      <c r="D2820" s="17">
        <v>86.32</v>
      </c>
      <c r="E2820" s="17">
        <v>27127</v>
      </c>
      <c r="F2820" s="17">
        <v>1067336.3600000001</v>
      </c>
    </row>
    <row r="2821" spans="2:6" x14ac:dyDescent="0.25">
      <c r="B2821" s="14">
        <v>2776</v>
      </c>
      <c r="C2821" s="17">
        <v>42</v>
      </c>
      <c r="D2821" s="17">
        <v>87.1</v>
      </c>
      <c r="E2821" s="17">
        <v>14960</v>
      </c>
      <c r="F2821" s="17">
        <v>195704.00000000012</v>
      </c>
    </row>
    <row r="2822" spans="2:6" x14ac:dyDescent="0.25">
      <c r="B2822" s="14">
        <v>2777</v>
      </c>
      <c r="C2822" s="17">
        <v>42</v>
      </c>
      <c r="D2822" s="17">
        <v>97.87</v>
      </c>
      <c r="E2822" s="17">
        <v>11541</v>
      </c>
      <c r="F2822" s="17">
        <v>-167580.67000000004</v>
      </c>
    </row>
    <row r="2823" spans="2:6" x14ac:dyDescent="0.25">
      <c r="B2823" s="14">
        <v>2778</v>
      </c>
      <c r="C2823" s="17">
        <v>39</v>
      </c>
      <c r="D2823" s="17">
        <v>85.55</v>
      </c>
      <c r="E2823" s="17">
        <v>29522</v>
      </c>
      <c r="F2823" s="17">
        <v>1347912.9</v>
      </c>
    </row>
    <row r="2824" spans="2:6" x14ac:dyDescent="0.25">
      <c r="B2824" s="14">
        <v>2779</v>
      </c>
      <c r="C2824" s="17">
        <v>43</v>
      </c>
      <c r="D2824" s="17">
        <v>86.1</v>
      </c>
      <c r="E2824" s="17">
        <v>21383</v>
      </c>
      <c r="F2824" s="17">
        <v>644671.70000000019</v>
      </c>
    </row>
    <row r="2825" spans="2:6" x14ac:dyDescent="0.25">
      <c r="B2825" s="14">
        <v>2780</v>
      </c>
      <c r="C2825" s="17">
        <v>44</v>
      </c>
      <c r="D2825" s="17">
        <v>90.76</v>
      </c>
      <c r="E2825" s="17">
        <v>14611</v>
      </c>
      <c r="F2825" s="17">
        <v>88610.639999999898</v>
      </c>
    </row>
    <row r="2826" spans="2:6" x14ac:dyDescent="0.25">
      <c r="B2826" s="14">
        <v>2781</v>
      </c>
      <c r="C2826" s="17">
        <v>40</v>
      </c>
      <c r="D2826" s="17">
        <v>99.41</v>
      </c>
      <c r="E2826" s="17">
        <v>26519</v>
      </c>
      <c r="F2826" s="17">
        <v>730267.2100000002</v>
      </c>
    </row>
    <row r="2827" spans="2:6" x14ac:dyDescent="0.25">
      <c r="B2827" s="14">
        <v>2782</v>
      </c>
      <c r="C2827" s="17">
        <v>42</v>
      </c>
      <c r="D2827" s="17">
        <v>92.02</v>
      </c>
      <c r="E2827" s="17">
        <v>22858</v>
      </c>
      <c r="F2827" s="17">
        <v>635312.84000000008</v>
      </c>
    </row>
    <row r="2828" spans="2:6" x14ac:dyDescent="0.25">
      <c r="B2828" s="14">
        <v>2783</v>
      </c>
      <c r="C2828" s="17">
        <v>41</v>
      </c>
      <c r="D2828" s="17">
        <v>79.13</v>
      </c>
      <c r="E2828" s="17">
        <v>19437</v>
      </c>
      <c r="F2828" s="17">
        <v>682996.19000000018</v>
      </c>
    </row>
    <row r="2829" spans="2:6" x14ac:dyDescent="0.25">
      <c r="B2829" s="14">
        <v>2784</v>
      </c>
      <c r="C2829" s="17">
        <v>44</v>
      </c>
      <c r="D2829" s="17">
        <v>79.75</v>
      </c>
      <c r="E2829" s="17">
        <v>23532</v>
      </c>
      <c r="F2829" s="17">
        <v>920783</v>
      </c>
    </row>
    <row r="2830" spans="2:6" x14ac:dyDescent="0.25">
      <c r="B2830" s="14">
        <v>2785</v>
      </c>
      <c r="C2830" s="17">
        <v>40</v>
      </c>
      <c r="D2830" s="17">
        <v>78.28</v>
      </c>
      <c r="E2830" s="17">
        <v>14466</v>
      </c>
      <c r="F2830" s="17">
        <v>317695.52</v>
      </c>
    </row>
    <row r="2831" spans="2:6" x14ac:dyDescent="0.25">
      <c r="B2831" s="14">
        <v>2786</v>
      </c>
      <c r="C2831" s="17">
        <v>42</v>
      </c>
      <c r="D2831" s="17">
        <v>87.9</v>
      </c>
      <c r="E2831" s="17">
        <v>19482</v>
      </c>
      <c r="F2831" s="17">
        <v>496206.19999999995</v>
      </c>
    </row>
    <row r="2832" spans="2:6" x14ac:dyDescent="0.25">
      <c r="B2832" s="14">
        <v>2787</v>
      </c>
      <c r="C2832" s="17">
        <v>40</v>
      </c>
      <c r="D2832" s="17">
        <v>104.68</v>
      </c>
      <c r="E2832" s="17">
        <v>14227</v>
      </c>
      <c r="F2832" s="17">
        <v>-77189.360000000102</v>
      </c>
    </row>
    <row r="2833" spans="2:6" x14ac:dyDescent="0.25">
      <c r="B2833" s="14">
        <v>2788</v>
      </c>
      <c r="C2833" s="17">
        <v>43</v>
      </c>
      <c r="D2833" s="17">
        <v>99.77</v>
      </c>
      <c r="E2833" s="17">
        <v>18058</v>
      </c>
      <c r="F2833" s="17">
        <v>165401.34000000008</v>
      </c>
    </row>
    <row r="2834" spans="2:6" x14ac:dyDescent="0.25">
      <c r="B2834" s="14">
        <v>2789</v>
      </c>
      <c r="C2834" s="17">
        <v>41</v>
      </c>
      <c r="D2834" s="17">
        <v>89.62</v>
      </c>
      <c r="E2834" s="17">
        <v>15723</v>
      </c>
      <c r="F2834" s="17">
        <v>225138.74</v>
      </c>
    </row>
    <row r="2835" spans="2:6" x14ac:dyDescent="0.25">
      <c r="B2835" s="14">
        <v>2790</v>
      </c>
      <c r="C2835" s="17">
        <v>42</v>
      </c>
      <c r="D2835" s="17">
        <v>78.06</v>
      </c>
      <c r="E2835" s="17">
        <v>18589</v>
      </c>
      <c r="F2835" s="17">
        <v>617415.65999999992</v>
      </c>
    </row>
    <row r="2836" spans="2:6" x14ac:dyDescent="0.25">
      <c r="B2836" s="14">
        <v>2791</v>
      </c>
      <c r="C2836" s="17">
        <v>41</v>
      </c>
      <c r="D2836" s="17">
        <v>95.88</v>
      </c>
      <c r="E2836" s="17">
        <v>21634</v>
      </c>
      <c r="F2836" s="17">
        <v>493904.08000000007</v>
      </c>
    </row>
    <row r="2837" spans="2:6" x14ac:dyDescent="0.25">
      <c r="B2837" s="14">
        <v>2792</v>
      </c>
      <c r="C2837" s="17">
        <v>41</v>
      </c>
      <c r="D2837" s="17">
        <v>82.99</v>
      </c>
      <c r="E2837" s="17">
        <v>18978</v>
      </c>
      <c r="F2837" s="17">
        <v>573539.78</v>
      </c>
    </row>
    <row r="2838" spans="2:6" x14ac:dyDescent="0.25">
      <c r="B2838" s="14">
        <v>2793</v>
      </c>
      <c r="C2838" s="17">
        <v>41</v>
      </c>
      <c r="D2838" s="17">
        <v>99.22</v>
      </c>
      <c r="E2838" s="17">
        <v>13322</v>
      </c>
      <c r="F2838" s="17">
        <v>-66932.839999999967</v>
      </c>
    </row>
    <row r="2839" spans="2:6" x14ac:dyDescent="0.25">
      <c r="B2839" s="14">
        <v>2794</v>
      </c>
      <c r="C2839" s="17">
        <v>41</v>
      </c>
      <c r="D2839" s="17">
        <v>75.239999999999995</v>
      </c>
      <c r="E2839" s="17">
        <v>16763</v>
      </c>
      <c r="F2839" s="17">
        <v>537305.88000000012</v>
      </c>
    </row>
    <row r="2840" spans="2:6" x14ac:dyDescent="0.25">
      <c r="B2840" s="14">
        <v>2795</v>
      </c>
      <c r="C2840" s="17">
        <v>43</v>
      </c>
      <c r="D2840" s="17">
        <v>76.88</v>
      </c>
      <c r="E2840" s="17">
        <v>13430</v>
      </c>
      <c r="F2840" s="17">
        <v>212581.60000000009</v>
      </c>
    </row>
    <row r="2841" spans="2:6" x14ac:dyDescent="0.25">
      <c r="B2841" s="14">
        <v>2796</v>
      </c>
      <c r="C2841" s="17">
        <v>45</v>
      </c>
      <c r="D2841" s="17">
        <v>76.819999999999993</v>
      </c>
      <c r="E2841" s="17">
        <v>18473</v>
      </c>
      <c r="F2841" s="17">
        <v>575746.14000000013</v>
      </c>
    </row>
    <row r="2842" spans="2:6" x14ac:dyDescent="0.25">
      <c r="B2842" s="14">
        <v>2797</v>
      </c>
      <c r="C2842" s="17">
        <v>41</v>
      </c>
      <c r="D2842" s="17">
        <v>101.12</v>
      </c>
      <c r="E2842" s="17">
        <v>20030</v>
      </c>
      <c r="F2842" s="17">
        <v>289306.39999999991</v>
      </c>
    </row>
    <row r="2843" spans="2:6" x14ac:dyDescent="0.25">
      <c r="B2843" s="14">
        <v>2798</v>
      </c>
      <c r="C2843" s="17">
        <v>41</v>
      </c>
      <c r="D2843" s="17">
        <v>83.77</v>
      </c>
      <c r="E2843" s="17">
        <v>19329</v>
      </c>
      <c r="F2843" s="17">
        <v>584791.67000000016</v>
      </c>
    </row>
    <row r="2844" spans="2:6" x14ac:dyDescent="0.25">
      <c r="B2844" s="14">
        <v>2799</v>
      </c>
      <c r="C2844" s="17">
        <v>40</v>
      </c>
      <c r="D2844" s="17">
        <v>97.83</v>
      </c>
      <c r="E2844" s="17">
        <v>8328</v>
      </c>
      <c r="F2844" s="17">
        <v>-340576.24</v>
      </c>
    </row>
    <row r="2845" spans="2:6" x14ac:dyDescent="0.25">
      <c r="B2845" s="14">
        <v>2800</v>
      </c>
      <c r="C2845" s="17">
        <v>43</v>
      </c>
      <c r="D2845" s="17">
        <v>91.29</v>
      </c>
      <c r="E2845" s="17">
        <v>18453</v>
      </c>
      <c r="F2845" s="17">
        <v>344093.62999999989</v>
      </c>
    </row>
    <row r="2846" spans="2:6" x14ac:dyDescent="0.25">
      <c r="B2846" s="14">
        <v>2801</v>
      </c>
      <c r="C2846" s="17">
        <v>39</v>
      </c>
      <c r="D2846" s="17">
        <v>86.79</v>
      </c>
      <c r="E2846" s="17">
        <v>18429</v>
      </c>
      <c r="F2846" s="17">
        <v>499187.08999999985</v>
      </c>
    </row>
    <row r="2847" spans="2:6" x14ac:dyDescent="0.25">
      <c r="B2847" s="14">
        <v>2802</v>
      </c>
      <c r="C2847" s="17">
        <v>43</v>
      </c>
      <c r="D2847" s="17">
        <v>79.400000000000006</v>
      </c>
      <c r="E2847" s="17">
        <v>12400</v>
      </c>
      <c r="F2847" s="17">
        <v>99839.999999999884</v>
      </c>
    </row>
    <row r="2848" spans="2:6" x14ac:dyDescent="0.25">
      <c r="B2848" s="14">
        <v>2803</v>
      </c>
      <c r="C2848" s="17">
        <v>44</v>
      </c>
      <c r="D2848" s="17">
        <v>80.02</v>
      </c>
      <c r="E2848" s="17">
        <v>27554</v>
      </c>
      <c r="F2848" s="17">
        <v>1215998.9200000002</v>
      </c>
    </row>
    <row r="2849" spans="2:6" x14ac:dyDescent="0.25">
      <c r="B2849" s="14">
        <v>2804</v>
      </c>
      <c r="C2849" s="17">
        <v>42</v>
      </c>
      <c r="D2849" s="17">
        <v>95.92</v>
      </c>
      <c r="E2849" s="17">
        <v>11531</v>
      </c>
      <c r="F2849" s="17">
        <v>-145686.52000000002</v>
      </c>
    </row>
    <row r="2850" spans="2:6" x14ac:dyDescent="0.25">
      <c r="B2850" s="14">
        <v>2805</v>
      </c>
      <c r="C2850" s="17">
        <v>41</v>
      </c>
      <c r="D2850" s="17">
        <v>101.72</v>
      </c>
      <c r="E2850" s="17">
        <v>20977</v>
      </c>
      <c r="F2850" s="17">
        <v>330585.56000000006</v>
      </c>
    </row>
    <row r="2851" spans="2:6" x14ac:dyDescent="0.25">
      <c r="B2851" s="14">
        <v>2806</v>
      </c>
      <c r="C2851" s="17">
        <v>44</v>
      </c>
      <c r="D2851" s="17">
        <v>97.52</v>
      </c>
      <c r="E2851" s="17">
        <v>18518</v>
      </c>
      <c r="F2851" s="17">
        <v>214414.64000000013</v>
      </c>
    </row>
    <row r="2852" spans="2:6" x14ac:dyDescent="0.25">
      <c r="B2852" s="14">
        <v>2807</v>
      </c>
      <c r="C2852" s="17">
        <v>43</v>
      </c>
      <c r="D2852" s="17">
        <v>98.55</v>
      </c>
      <c r="E2852" s="17">
        <v>16949</v>
      </c>
      <c r="F2852" s="17">
        <v>123720.05000000005</v>
      </c>
    </row>
    <row r="2853" spans="2:6" x14ac:dyDescent="0.25">
      <c r="B2853" s="14">
        <v>2808</v>
      </c>
      <c r="C2853" s="17">
        <v>42</v>
      </c>
      <c r="D2853" s="17">
        <v>94.25</v>
      </c>
      <c r="E2853" s="17">
        <v>17093</v>
      </c>
      <c r="F2853" s="17">
        <v>222585.75</v>
      </c>
    </row>
    <row r="2854" spans="2:6" x14ac:dyDescent="0.25">
      <c r="B2854" s="14">
        <v>2809</v>
      </c>
      <c r="C2854" s="17">
        <v>40</v>
      </c>
      <c r="D2854" s="17">
        <v>75.680000000000007</v>
      </c>
      <c r="E2854" s="17">
        <v>6569</v>
      </c>
      <c r="F2854" s="17">
        <v>-302670.92000000004</v>
      </c>
    </row>
    <row r="2855" spans="2:6" x14ac:dyDescent="0.25">
      <c r="B2855" s="14">
        <v>2810</v>
      </c>
      <c r="C2855" s="17">
        <v>45</v>
      </c>
      <c r="D2855" s="17">
        <v>104.41</v>
      </c>
      <c r="E2855" s="17">
        <v>17510</v>
      </c>
      <c r="F2855" s="17">
        <v>18320.900000000023</v>
      </c>
    </row>
    <row r="2856" spans="2:6" x14ac:dyDescent="0.25">
      <c r="B2856" s="14">
        <v>2811</v>
      </c>
      <c r="C2856" s="17">
        <v>44</v>
      </c>
      <c r="D2856" s="17">
        <v>76.489999999999995</v>
      </c>
      <c r="E2856" s="17">
        <v>22364</v>
      </c>
      <c r="F2856" s="17">
        <v>905797.64000000013</v>
      </c>
    </row>
    <row r="2857" spans="2:6" x14ac:dyDescent="0.25">
      <c r="B2857" s="14">
        <v>2812</v>
      </c>
      <c r="C2857" s="17">
        <v>41</v>
      </c>
      <c r="D2857" s="17">
        <v>84.97</v>
      </c>
      <c r="E2857" s="17">
        <v>17809</v>
      </c>
      <c r="F2857" s="17">
        <v>450591.27</v>
      </c>
    </row>
    <row r="2858" spans="2:6" x14ac:dyDescent="0.25">
      <c r="B2858" s="14">
        <v>2813</v>
      </c>
      <c r="C2858" s="17">
        <v>42</v>
      </c>
      <c r="D2858" s="17">
        <v>92.01</v>
      </c>
      <c r="E2858" s="17">
        <v>12171</v>
      </c>
      <c r="F2858" s="17">
        <v>-59006.710000000079</v>
      </c>
    </row>
    <row r="2859" spans="2:6" x14ac:dyDescent="0.25">
      <c r="B2859" s="14">
        <v>2814</v>
      </c>
      <c r="C2859" s="17">
        <v>40</v>
      </c>
      <c r="D2859" s="17">
        <v>103.19</v>
      </c>
      <c r="E2859" s="17">
        <v>22229</v>
      </c>
      <c r="F2859" s="17">
        <v>390600.49</v>
      </c>
    </row>
    <row r="2860" spans="2:6" x14ac:dyDescent="0.25">
      <c r="B2860" s="14">
        <v>2815</v>
      </c>
      <c r="C2860" s="17">
        <v>42</v>
      </c>
      <c r="D2860" s="17">
        <v>84.24</v>
      </c>
      <c r="E2860" s="17">
        <v>21880</v>
      </c>
      <c r="F2860" s="17">
        <v>741988.8</v>
      </c>
    </row>
    <row r="2861" spans="2:6" x14ac:dyDescent="0.25">
      <c r="B2861" s="14">
        <v>2816</v>
      </c>
      <c r="C2861" s="17">
        <v>42</v>
      </c>
      <c r="D2861" s="17">
        <v>90.85</v>
      </c>
      <c r="E2861" s="17">
        <v>11414</v>
      </c>
      <c r="F2861" s="17">
        <v>-94963.899999999907</v>
      </c>
    </row>
    <row r="2862" spans="2:6" x14ac:dyDescent="0.25">
      <c r="B2862" s="14">
        <v>2817</v>
      </c>
      <c r="C2862" s="17">
        <v>42</v>
      </c>
      <c r="D2862" s="17">
        <v>77.680000000000007</v>
      </c>
      <c r="E2862" s="17">
        <v>21392</v>
      </c>
      <c r="F2862" s="17">
        <v>846813.44</v>
      </c>
    </row>
    <row r="2863" spans="2:6" x14ac:dyDescent="0.25">
      <c r="B2863" s="14">
        <v>2818</v>
      </c>
      <c r="C2863" s="17">
        <v>43</v>
      </c>
      <c r="D2863" s="17">
        <v>93.36</v>
      </c>
      <c r="E2863" s="17">
        <v>10739</v>
      </c>
      <c r="F2863" s="17">
        <v>-177309.04000000004</v>
      </c>
    </row>
    <row r="2864" spans="2:6" x14ac:dyDescent="0.25">
      <c r="B2864" s="14">
        <v>2819</v>
      </c>
      <c r="C2864" s="17">
        <v>41</v>
      </c>
      <c r="D2864" s="17">
        <v>100.42</v>
      </c>
      <c r="E2864" s="17">
        <v>16999</v>
      </c>
      <c r="F2864" s="17">
        <v>128802.41999999993</v>
      </c>
    </row>
    <row r="2865" spans="2:6" x14ac:dyDescent="0.25">
      <c r="B2865" s="14">
        <v>2820</v>
      </c>
      <c r="C2865" s="17">
        <v>42</v>
      </c>
      <c r="D2865" s="17">
        <v>86.74</v>
      </c>
      <c r="E2865" s="17">
        <v>19412</v>
      </c>
      <c r="F2865" s="17">
        <v>513887.12000000011</v>
      </c>
    </row>
    <row r="2866" spans="2:6" x14ac:dyDescent="0.25">
      <c r="B2866" s="14">
        <v>2821</v>
      </c>
      <c r="C2866" s="17">
        <v>40</v>
      </c>
      <c r="D2866" s="17">
        <v>78.680000000000007</v>
      </c>
      <c r="E2866" s="17">
        <v>6446</v>
      </c>
      <c r="F2866" s="17">
        <v>-332257.28000000003</v>
      </c>
    </row>
    <row r="2867" spans="2:6" x14ac:dyDescent="0.25">
      <c r="B2867" s="14">
        <v>2822</v>
      </c>
      <c r="C2867" s="17">
        <v>43</v>
      </c>
      <c r="D2867" s="17">
        <v>81.59</v>
      </c>
      <c r="E2867" s="17">
        <v>22606</v>
      </c>
      <c r="F2867" s="17">
        <v>832112.46</v>
      </c>
    </row>
    <row r="2868" spans="2:6" x14ac:dyDescent="0.25">
      <c r="B2868" s="14">
        <v>2823</v>
      </c>
      <c r="C2868" s="17">
        <v>42</v>
      </c>
      <c r="D2868" s="17">
        <v>89.97</v>
      </c>
      <c r="E2868" s="17">
        <v>8967</v>
      </c>
      <c r="F2868" s="17">
        <v>-248941.99</v>
      </c>
    </row>
    <row r="2869" spans="2:6" x14ac:dyDescent="0.25">
      <c r="B2869" s="14">
        <v>2824</v>
      </c>
      <c r="C2869" s="17">
        <v>42</v>
      </c>
      <c r="D2869" s="17">
        <v>96.49</v>
      </c>
      <c r="E2869" s="17">
        <v>18774</v>
      </c>
      <c r="F2869" s="17">
        <v>286014.74</v>
      </c>
    </row>
    <row r="2870" spans="2:6" x14ac:dyDescent="0.25">
      <c r="B2870" s="14">
        <v>2825</v>
      </c>
      <c r="C2870" s="17">
        <v>41</v>
      </c>
      <c r="D2870" s="17">
        <v>92.29</v>
      </c>
      <c r="E2870" s="17">
        <v>20978</v>
      </c>
      <c r="F2870" s="17">
        <v>528464.37999999989</v>
      </c>
    </row>
    <row r="2871" spans="2:6" x14ac:dyDescent="0.25">
      <c r="B2871" s="14">
        <v>2826</v>
      </c>
      <c r="C2871" s="17">
        <v>41</v>
      </c>
      <c r="D2871" s="17">
        <v>102.01</v>
      </c>
      <c r="E2871" s="17">
        <v>19169</v>
      </c>
      <c r="F2871" s="17">
        <v>223272.30999999982</v>
      </c>
    </row>
    <row r="2872" spans="2:6" x14ac:dyDescent="0.25">
      <c r="B2872" s="14">
        <v>2827</v>
      </c>
      <c r="C2872" s="17">
        <v>44</v>
      </c>
      <c r="D2872" s="17">
        <v>93.5</v>
      </c>
      <c r="E2872" s="17">
        <v>20452</v>
      </c>
      <c r="F2872" s="17">
        <v>407798</v>
      </c>
    </row>
    <row r="2873" spans="2:6" x14ac:dyDescent="0.25">
      <c r="B2873" s="14">
        <v>2828</v>
      </c>
      <c r="C2873" s="17">
        <v>43</v>
      </c>
      <c r="D2873" s="17">
        <v>98.5</v>
      </c>
      <c r="E2873" s="17">
        <v>14523</v>
      </c>
      <c r="F2873" s="17">
        <v>-14927.5</v>
      </c>
    </row>
    <row r="2874" spans="2:6" x14ac:dyDescent="0.25">
      <c r="B2874" s="14">
        <v>2829</v>
      </c>
      <c r="C2874" s="17">
        <v>41</v>
      </c>
      <c r="D2874" s="17">
        <v>100.96</v>
      </c>
      <c r="E2874" s="17">
        <v>16697</v>
      </c>
      <c r="F2874" s="17">
        <v>102396.88000000012</v>
      </c>
    </row>
    <row r="2875" spans="2:6" x14ac:dyDescent="0.25">
      <c r="B2875" s="14">
        <v>2830</v>
      </c>
      <c r="C2875" s="17">
        <v>42</v>
      </c>
      <c r="D2875" s="17">
        <v>95.22</v>
      </c>
      <c r="E2875" s="17">
        <v>19017</v>
      </c>
      <c r="F2875" s="17">
        <v>324870.26</v>
      </c>
    </row>
    <row r="2876" spans="2:6" x14ac:dyDescent="0.25">
      <c r="B2876" s="14">
        <v>2831</v>
      </c>
      <c r="C2876" s="17">
        <v>44</v>
      </c>
      <c r="D2876" s="17">
        <v>99.17</v>
      </c>
      <c r="E2876" s="17">
        <v>19384</v>
      </c>
      <c r="F2876" s="17">
        <v>232208.71999999997</v>
      </c>
    </row>
    <row r="2877" spans="2:6" x14ac:dyDescent="0.25">
      <c r="B2877" s="14">
        <v>2832</v>
      </c>
      <c r="C2877" s="17">
        <v>39</v>
      </c>
      <c r="D2877" s="17">
        <v>97.85</v>
      </c>
      <c r="E2877" s="17">
        <v>22426</v>
      </c>
      <c r="F2877" s="17">
        <v>543775.90000000014</v>
      </c>
    </row>
    <row r="2878" spans="2:6" x14ac:dyDescent="0.25">
      <c r="B2878" s="14">
        <v>2833</v>
      </c>
      <c r="C2878" s="17">
        <v>42</v>
      </c>
      <c r="D2878" s="17">
        <v>102.78</v>
      </c>
      <c r="E2878" s="17">
        <v>6063</v>
      </c>
      <c r="F2878" s="17">
        <v>-521264.14</v>
      </c>
    </row>
    <row r="2879" spans="2:6" x14ac:dyDescent="0.25">
      <c r="B2879" s="14">
        <v>2834</v>
      </c>
      <c r="C2879" s="17">
        <v>39</v>
      </c>
      <c r="D2879" s="17">
        <v>96.49</v>
      </c>
      <c r="E2879" s="17">
        <v>21925</v>
      </c>
      <c r="F2879" s="17">
        <v>542456.75</v>
      </c>
    </row>
    <row r="2880" spans="2:6" x14ac:dyDescent="0.25">
      <c r="B2880" s="14">
        <v>2835</v>
      </c>
      <c r="C2880" s="17">
        <v>39</v>
      </c>
      <c r="D2880" s="17">
        <v>82.14</v>
      </c>
      <c r="E2880" s="17">
        <v>20368</v>
      </c>
      <c r="F2880" s="17">
        <v>735852.48</v>
      </c>
    </row>
    <row r="2881" spans="2:6" x14ac:dyDescent="0.25">
      <c r="B2881" s="14">
        <v>2836</v>
      </c>
      <c r="C2881" s="17">
        <v>44</v>
      </c>
      <c r="D2881" s="17">
        <v>103.61</v>
      </c>
      <c r="E2881" s="17">
        <v>11984</v>
      </c>
      <c r="F2881" s="17">
        <v>-234142.24</v>
      </c>
    </row>
    <row r="2882" spans="2:6" x14ac:dyDescent="0.25">
      <c r="B2882" s="14">
        <v>2837</v>
      </c>
      <c r="C2882" s="17">
        <v>42</v>
      </c>
      <c r="D2882" s="17">
        <v>86.66</v>
      </c>
      <c r="E2882" s="17">
        <v>22447</v>
      </c>
      <c r="F2882" s="17">
        <v>728921.98</v>
      </c>
    </row>
    <row r="2883" spans="2:6" x14ac:dyDescent="0.25">
      <c r="B2883" s="14">
        <v>2838</v>
      </c>
      <c r="C2883" s="17">
        <v>39</v>
      </c>
      <c r="D2883" s="17">
        <v>91.95</v>
      </c>
      <c r="E2883" s="17">
        <v>14620</v>
      </c>
      <c r="F2883" s="17">
        <v>144891</v>
      </c>
    </row>
    <row r="2884" spans="2:6" x14ac:dyDescent="0.25">
      <c r="B2884" s="14">
        <v>2839</v>
      </c>
      <c r="C2884" s="17">
        <v>43</v>
      </c>
      <c r="D2884" s="17">
        <v>92.91</v>
      </c>
      <c r="E2884" s="17">
        <v>24715</v>
      </c>
      <c r="F2884" s="17">
        <v>709269.35000000009</v>
      </c>
    </row>
    <row r="2885" spans="2:6" x14ac:dyDescent="0.25">
      <c r="B2885" s="14">
        <v>2840</v>
      </c>
      <c r="C2885" s="17">
        <v>43</v>
      </c>
      <c r="D2885" s="17">
        <v>98.15</v>
      </c>
      <c r="E2885" s="17">
        <v>11487</v>
      </c>
      <c r="F2885" s="17">
        <v>-185477.05000000005</v>
      </c>
    </row>
    <row r="2886" spans="2:6" x14ac:dyDescent="0.25">
      <c r="B2886" s="14">
        <v>2841</v>
      </c>
      <c r="C2886" s="17">
        <v>39</v>
      </c>
      <c r="D2886" s="17">
        <v>100.93</v>
      </c>
      <c r="E2886" s="17">
        <v>14754</v>
      </c>
      <c r="F2886" s="17">
        <v>21518.779999999912</v>
      </c>
    </row>
    <row r="2887" spans="2:6" x14ac:dyDescent="0.25">
      <c r="B2887" s="14">
        <v>2842</v>
      </c>
      <c r="C2887" s="17">
        <v>41</v>
      </c>
      <c r="D2887" s="17">
        <v>85.33</v>
      </c>
      <c r="E2887" s="17">
        <v>22878</v>
      </c>
      <c r="F2887" s="17">
        <v>812544.26</v>
      </c>
    </row>
    <row r="2888" spans="2:6" x14ac:dyDescent="0.25">
      <c r="B2888" s="14">
        <v>2843</v>
      </c>
      <c r="C2888" s="17">
        <v>41</v>
      </c>
      <c r="D2888" s="17">
        <v>98.45</v>
      </c>
      <c r="E2888" s="17">
        <v>13122</v>
      </c>
      <c r="F2888" s="17">
        <v>-68584.900000000023</v>
      </c>
    </row>
    <row r="2889" spans="2:6" x14ac:dyDescent="0.25">
      <c r="B2889" s="14">
        <v>2844</v>
      </c>
      <c r="C2889" s="17">
        <v>40</v>
      </c>
      <c r="D2889" s="17">
        <v>101.46</v>
      </c>
      <c r="E2889" s="17">
        <v>22122</v>
      </c>
      <c r="F2889" s="17">
        <v>422899.88000000012</v>
      </c>
    </row>
    <row r="2890" spans="2:6" x14ac:dyDescent="0.25">
      <c r="B2890" s="14">
        <v>2845</v>
      </c>
      <c r="C2890" s="17">
        <v>42</v>
      </c>
      <c r="D2890" s="17">
        <v>85.62</v>
      </c>
      <c r="E2890" s="17">
        <v>21335</v>
      </c>
      <c r="F2890" s="17">
        <v>672892.29999999981</v>
      </c>
    </row>
    <row r="2891" spans="2:6" x14ac:dyDescent="0.25">
      <c r="B2891" s="14">
        <v>2846</v>
      </c>
      <c r="C2891" s="17">
        <v>42</v>
      </c>
      <c r="D2891" s="17">
        <v>85.1</v>
      </c>
      <c r="E2891" s="17">
        <v>7711</v>
      </c>
      <c r="F2891" s="17">
        <v>-295579.09999999998</v>
      </c>
    </row>
    <row r="2892" spans="2:6" x14ac:dyDescent="0.25">
      <c r="B2892" s="14">
        <v>2847</v>
      </c>
      <c r="C2892" s="17">
        <v>41</v>
      </c>
      <c r="D2892" s="17">
        <v>87.48</v>
      </c>
      <c r="E2892" s="17">
        <v>14452</v>
      </c>
      <c r="F2892" s="17">
        <v>169155.03999999992</v>
      </c>
    </row>
    <row r="2893" spans="2:6" x14ac:dyDescent="0.25">
      <c r="B2893" s="14">
        <v>2848</v>
      </c>
      <c r="C2893" s="17">
        <v>41</v>
      </c>
      <c r="D2893" s="17">
        <v>75.02</v>
      </c>
      <c r="E2893" s="17">
        <v>17617</v>
      </c>
      <c r="F2893" s="17">
        <v>611858.66000000015</v>
      </c>
    </row>
    <row r="2894" spans="2:6" x14ac:dyDescent="0.25">
      <c r="B2894" s="14">
        <v>2849</v>
      </c>
      <c r="C2894" s="17">
        <v>39</v>
      </c>
      <c r="D2894" s="17">
        <v>80.430000000000007</v>
      </c>
      <c r="E2894" s="17">
        <v>25620</v>
      </c>
      <c r="F2894" s="17">
        <v>1188583.3999999999</v>
      </c>
    </row>
    <row r="2895" spans="2:6" x14ac:dyDescent="0.25">
      <c r="B2895" s="14">
        <v>2850</v>
      </c>
      <c r="C2895" s="17">
        <v>42</v>
      </c>
      <c r="D2895" s="17">
        <v>75.28</v>
      </c>
      <c r="E2895" s="17">
        <v>14050</v>
      </c>
      <c r="F2895" s="17">
        <v>298166</v>
      </c>
    </row>
    <row r="2896" spans="2:6" x14ac:dyDescent="0.25">
      <c r="B2896" s="14">
        <v>2851</v>
      </c>
      <c r="C2896" s="17">
        <v>41</v>
      </c>
      <c r="D2896" s="17">
        <v>92.67</v>
      </c>
      <c r="E2896" s="17">
        <v>21587</v>
      </c>
      <c r="F2896" s="17">
        <v>560278.71</v>
      </c>
    </row>
    <row r="2897" spans="2:6" x14ac:dyDescent="0.25">
      <c r="B2897" s="14">
        <v>2852</v>
      </c>
      <c r="C2897" s="17">
        <v>42</v>
      </c>
      <c r="D2897" s="17">
        <v>80.39</v>
      </c>
      <c r="E2897" s="17">
        <v>23639</v>
      </c>
      <c r="F2897" s="17">
        <v>960983.79</v>
      </c>
    </row>
    <row r="2898" spans="2:6" x14ac:dyDescent="0.25">
      <c r="B2898" s="14">
        <v>2853</v>
      </c>
      <c r="C2898" s="17">
        <v>41</v>
      </c>
      <c r="D2898" s="17">
        <v>82.16</v>
      </c>
      <c r="E2898" s="17">
        <v>17682</v>
      </c>
      <c r="F2898" s="17">
        <v>491002.88000000012</v>
      </c>
    </row>
    <row r="2899" spans="2:6" x14ac:dyDescent="0.25">
      <c r="B2899" s="14">
        <v>2854</v>
      </c>
      <c r="C2899" s="17">
        <v>43</v>
      </c>
      <c r="D2899" s="17">
        <v>102.44</v>
      </c>
      <c r="E2899" s="17">
        <v>22908</v>
      </c>
      <c r="F2899" s="17">
        <v>376952.48</v>
      </c>
    </row>
    <row r="2900" spans="2:6" x14ac:dyDescent="0.25">
      <c r="B2900" s="14">
        <v>2855</v>
      </c>
      <c r="C2900" s="17">
        <v>41</v>
      </c>
      <c r="D2900" s="17">
        <v>96.15</v>
      </c>
      <c r="E2900" s="17">
        <v>13076</v>
      </c>
      <c r="F2900" s="17">
        <v>-41249.400000000023</v>
      </c>
    </row>
    <row r="2901" spans="2:6" x14ac:dyDescent="0.25">
      <c r="B2901" s="14">
        <v>2856</v>
      </c>
      <c r="C2901" s="17">
        <v>43</v>
      </c>
      <c r="D2901" s="17">
        <v>100.84</v>
      </c>
      <c r="E2901" s="17">
        <v>16720</v>
      </c>
      <c r="F2901" s="17">
        <v>72275.199999999953</v>
      </c>
    </row>
    <row r="2902" spans="2:6" x14ac:dyDescent="0.25">
      <c r="B2902" s="14">
        <v>2857</v>
      </c>
      <c r="C2902" s="17">
        <v>42</v>
      </c>
      <c r="D2902" s="17">
        <v>99.46</v>
      </c>
      <c r="E2902" s="17">
        <v>23204</v>
      </c>
      <c r="F2902" s="17">
        <v>485158.16000000015</v>
      </c>
    </row>
    <row r="2903" spans="2:6" x14ac:dyDescent="0.25">
      <c r="B2903" s="14">
        <v>2858</v>
      </c>
      <c r="C2903" s="17">
        <v>41</v>
      </c>
      <c r="D2903" s="17">
        <v>96.43</v>
      </c>
      <c r="E2903" s="17">
        <v>21078</v>
      </c>
      <c r="F2903" s="17">
        <v>447772.45999999996</v>
      </c>
    </row>
    <row r="2904" spans="2:6" x14ac:dyDescent="0.25">
      <c r="B2904" s="14">
        <v>2859</v>
      </c>
      <c r="C2904" s="17">
        <v>41</v>
      </c>
      <c r="D2904" s="17">
        <v>82.91</v>
      </c>
      <c r="E2904" s="17">
        <v>15592</v>
      </c>
      <c r="F2904" s="17">
        <v>320803.28000000003</v>
      </c>
    </row>
    <row r="2905" spans="2:6" x14ac:dyDescent="0.25">
      <c r="B2905" s="14">
        <v>2860</v>
      </c>
      <c r="C2905" s="17">
        <v>43</v>
      </c>
      <c r="D2905" s="17">
        <v>91.37</v>
      </c>
      <c r="E2905" s="17">
        <v>17677</v>
      </c>
      <c r="F2905" s="17">
        <v>292464.51</v>
      </c>
    </row>
    <row r="2906" spans="2:6" x14ac:dyDescent="0.25">
      <c r="B2906" s="14">
        <v>2861</v>
      </c>
      <c r="C2906" s="17">
        <v>43</v>
      </c>
      <c r="D2906" s="17">
        <v>84.87</v>
      </c>
      <c r="E2906" s="17">
        <v>22871</v>
      </c>
      <c r="F2906" s="17">
        <v>776814.23</v>
      </c>
    </row>
    <row r="2907" spans="2:6" x14ac:dyDescent="0.25">
      <c r="B2907" s="14">
        <v>2862</v>
      </c>
      <c r="C2907" s="17">
        <v>39</v>
      </c>
      <c r="D2907" s="17">
        <v>100.04</v>
      </c>
      <c r="E2907" s="17">
        <v>8829</v>
      </c>
      <c r="F2907" s="17">
        <v>-320613.16000000003</v>
      </c>
    </row>
    <row r="2908" spans="2:6" x14ac:dyDescent="0.25">
      <c r="B2908" s="14">
        <v>2863</v>
      </c>
      <c r="C2908" s="17">
        <v>40</v>
      </c>
      <c r="D2908" s="17">
        <v>75.099999999999994</v>
      </c>
      <c r="E2908" s="17">
        <v>9169</v>
      </c>
      <c r="F2908" s="17">
        <v>-80720.899999999907</v>
      </c>
    </row>
    <row r="2909" spans="2:6" x14ac:dyDescent="0.25">
      <c r="B2909" s="14">
        <v>2864</v>
      </c>
      <c r="C2909" s="17">
        <v>42</v>
      </c>
      <c r="D2909" s="17">
        <v>83.15</v>
      </c>
      <c r="E2909" s="17">
        <v>19736</v>
      </c>
      <c r="F2909" s="17">
        <v>607503.59999999986</v>
      </c>
    </row>
    <row r="2910" spans="2:6" x14ac:dyDescent="0.25">
      <c r="B2910" s="14">
        <v>2865</v>
      </c>
      <c r="C2910" s="17">
        <v>42</v>
      </c>
      <c r="D2910" s="17">
        <v>80.8</v>
      </c>
      <c r="E2910" s="17">
        <v>25310</v>
      </c>
      <c r="F2910" s="17">
        <v>1078622</v>
      </c>
    </row>
    <row r="2911" spans="2:6" x14ac:dyDescent="0.25">
      <c r="B2911" s="14">
        <v>2866</v>
      </c>
      <c r="C2911" s="17">
        <v>41</v>
      </c>
      <c r="D2911" s="17">
        <v>104.9</v>
      </c>
      <c r="E2911" s="17">
        <v>13902</v>
      </c>
      <c r="F2911" s="17">
        <v>-111803.80000000005</v>
      </c>
    </row>
    <row r="2912" spans="2:6" x14ac:dyDescent="0.25">
      <c r="B2912" s="14">
        <v>2867</v>
      </c>
      <c r="C2912" s="17">
        <v>43</v>
      </c>
      <c r="D2912" s="17">
        <v>88.68</v>
      </c>
      <c r="E2912" s="17">
        <v>11648</v>
      </c>
      <c r="F2912" s="17">
        <v>-65856.64000000013</v>
      </c>
    </row>
    <row r="2913" spans="2:6" x14ac:dyDescent="0.25">
      <c r="B2913" s="14">
        <v>2868</v>
      </c>
      <c r="C2913" s="17">
        <v>45</v>
      </c>
      <c r="D2913" s="17">
        <v>85.72</v>
      </c>
      <c r="E2913" s="17">
        <v>17138</v>
      </c>
      <c r="F2913" s="17">
        <v>320182.64000000013</v>
      </c>
    </row>
    <row r="2914" spans="2:6" x14ac:dyDescent="0.25">
      <c r="B2914" s="14">
        <v>2869</v>
      </c>
      <c r="C2914" s="17">
        <v>42</v>
      </c>
      <c r="D2914" s="17">
        <v>83.02</v>
      </c>
      <c r="E2914" s="17">
        <v>16665</v>
      </c>
      <c r="F2914" s="17">
        <v>382876.69999999995</v>
      </c>
    </row>
    <row r="2915" spans="2:6" x14ac:dyDescent="0.25">
      <c r="B2915" s="14">
        <v>2870</v>
      </c>
      <c r="C2915" s="17">
        <v>41</v>
      </c>
      <c r="D2915" s="17">
        <v>79.03</v>
      </c>
      <c r="E2915" s="17">
        <v>17075</v>
      </c>
      <c r="F2915" s="17">
        <v>498412.75</v>
      </c>
    </row>
    <row r="2916" spans="2:6" x14ac:dyDescent="0.25">
      <c r="B2916" s="14">
        <v>2871</v>
      </c>
      <c r="C2916" s="17">
        <v>42</v>
      </c>
      <c r="D2916" s="17">
        <v>96.73</v>
      </c>
      <c r="E2916" s="17">
        <v>18414</v>
      </c>
      <c r="F2916" s="17">
        <v>259811.78000000003</v>
      </c>
    </row>
    <row r="2917" spans="2:6" x14ac:dyDescent="0.25">
      <c r="B2917" s="14">
        <v>2872</v>
      </c>
      <c r="C2917" s="17">
        <v>43</v>
      </c>
      <c r="D2917" s="17">
        <v>92.1</v>
      </c>
      <c r="E2917" s="17">
        <v>18168</v>
      </c>
      <c r="F2917" s="17">
        <v>310935.20000000019</v>
      </c>
    </row>
    <row r="2918" spans="2:6" x14ac:dyDescent="0.25">
      <c r="B2918" s="14">
        <v>2873</v>
      </c>
      <c r="C2918" s="17">
        <v>40</v>
      </c>
      <c r="D2918" s="17">
        <v>87.23</v>
      </c>
      <c r="E2918" s="17">
        <v>13993</v>
      </c>
      <c r="F2918" s="17">
        <v>154277.60999999999</v>
      </c>
    </row>
    <row r="2919" spans="2:6" x14ac:dyDescent="0.25">
      <c r="B2919" s="14">
        <v>2874</v>
      </c>
      <c r="C2919" s="17">
        <v>41</v>
      </c>
      <c r="D2919" s="17">
        <v>82.32</v>
      </c>
      <c r="E2919" s="17">
        <v>20866</v>
      </c>
      <c r="F2919" s="17">
        <v>729138.88000000012</v>
      </c>
    </row>
    <row r="2920" spans="2:6" x14ac:dyDescent="0.25">
      <c r="B2920" s="14">
        <v>2875</v>
      </c>
      <c r="C2920" s="17">
        <v>43</v>
      </c>
      <c r="D2920" s="17">
        <v>89.5</v>
      </c>
      <c r="E2920" s="17">
        <v>17316</v>
      </c>
      <c r="F2920" s="17">
        <v>301514</v>
      </c>
    </row>
    <row r="2921" spans="2:6" x14ac:dyDescent="0.25">
      <c r="B2921" s="14">
        <v>2876</v>
      </c>
      <c r="C2921" s="17">
        <v>42</v>
      </c>
      <c r="D2921" s="17">
        <v>91</v>
      </c>
      <c r="E2921" s="17">
        <v>11544</v>
      </c>
      <c r="F2921" s="17">
        <v>-88096</v>
      </c>
    </row>
    <row r="2922" spans="2:6" x14ac:dyDescent="0.25">
      <c r="B2922" s="14">
        <v>2877</v>
      </c>
      <c r="C2922" s="17">
        <v>42</v>
      </c>
      <c r="D2922" s="17">
        <v>84.7</v>
      </c>
      <c r="E2922" s="17">
        <v>18453</v>
      </c>
      <c r="F2922" s="17">
        <v>484151.89999999991</v>
      </c>
    </row>
    <row r="2923" spans="2:6" x14ac:dyDescent="0.25">
      <c r="B2923" s="14">
        <v>2878</v>
      </c>
      <c r="C2923" s="17">
        <v>42</v>
      </c>
      <c r="D2923" s="17">
        <v>87.06</v>
      </c>
      <c r="E2923" s="17">
        <v>26351</v>
      </c>
      <c r="F2923" s="17">
        <v>992988.94</v>
      </c>
    </row>
    <row r="2924" spans="2:6" x14ac:dyDescent="0.25">
      <c r="B2924" s="14">
        <v>2879</v>
      </c>
      <c r="C2924" s="17">
        <v>41</v>
      </c>
      <c r="D2924" s="17">
        <v>96.9</v>
      </c>
      <c r="E2924" s="17">
        <v>16367</v>
      </c>
      <c r="F2924" s="17">
        <v>150023.69999999995</v>
      </c>
    </row>
    <row r="2925" spans="2:6" x14ac:dyDescent="0.25">
      <c r="B2925" s="14">
        <v>2880</v>
      </c>
      <c r="C2925" s="17">
        <v>43</v>
      </c>
      <c r="D2925" s="17">
        <v>97.97</v>
      </c>
      <c r="E2925" s="17">
        <v>17175</v>
      </c>
      <c r="F2925" s="17">
        <v>146665.25</v>
      </c>
    </row>
    <row r="2926" spans="2:6" x14ac:dyDescent="0.25">
      <c r="B2926" s="14">
        <v>2881</v>
      </c>
      <c r="C2926" s="17">
        <v>42</v>
      </c>
      <c r="D2926" s="17">
        <v>92.77</v>
      </c>
      <c r="E2926" s="17">
        <v>19086</v>
      </c>
      <c r="F2926" s="17">
        <v>375893.78</v>
      </c>
    </row>
    <row r="2927" spans="2:6" x14ac:dyDescent="0.25">
      <c r="B2927" s="14">
        <v>2882</v>
      </c>
      <c r="C2927" s="17">
        <v>41</v>
      </c>
      <c r="D2927" s="17">
        <v>103.95</v>
      </c>
      <c r="E2927" s="17">
        <v>24294</v>
      </c>
      <c r="F2927" s="17">
        <v>463090.69999999995</v>
      </c>
    </row>
    <row r="2928" spans="2:6" x14ac:dyDescent="0.25">
      <c r="B2928" s="14">
        <v>2883</v>
      </c>
      <c r="C2928" s="17">
        <v>42</v>
      </c>
      <c r="D2928" s="17">
        <v>100.58</v>
      </c>
      <c r="E2928" s="17">
        <v>20129</v>
      </c>
      <c r="F2928" s="17">
        <v>285678.17999999993</v>
      </c>
    </row>
    <row r="2929" spans="2:6" x14ac:dyDescent="0.25">
      <c r="B2929" s="14">
        <v>2884</v>
      </c>
      <c r="C2929" s="17">
        <v>39</v>
      </c>
      <c r="D2929" s="17">
        <v>79.989999999999995</v>
      </c>
      <c r="E2929" s="17">
        <v>17887</v>
      </c>
      <c r="F2929" s="17">
        <v>581138.87000000011</v>
      </c>
    </row>
    <row r="2930" spans="2:6" x14ac:dyDescent="0.25">
      <c r="B2930" s="14">
        <v>2885</v>
      </c>
      <c r="C2930" s="17">
        <v>43</v>
      </c>
      <c r="D2930" s="17">
        <v>99.53</v>
      </c>
      <c r="E2930" s="17">
        <v>22712</v>
      </c>
      <c r="F2930" s="17">
        <v>432546.6399999999</v>
      </c>
    </row>
    <row r="2931" spans="2:6" x14ac:dyDescent="0.25">
      <c r="B2931" s="14">
        <v>2886</v>
      </c>
      <c r="C2931" s="17">
        <v>40</v>
      </c>
      <c r="D2931" s="17">
        <v>99.66</v>
      </c>
      <c r="E2931" s="17">
        <v>16247</v>
      </c>
      <c r="F2931" s="17">
        <v>114096.9800000001</v>
      </c>
    </row>
    <row r="2932" spans="2:6" x14ac:dyDescent="0.25">
      <c r="B2932" s="14">
        <v>2887</v>
      </c>
      <c r="C2932" s="17">
        <v>41</v>
      </c>
      <c r="D2932" s="17">
        <v>100.66</v>
      </c>
      <c r="E2932" s="17">
        <v>19137</v>
      </c>
      <c r="F2932" s="17">
        <v>247315.58000000007</v>
      </c>
    </row>
    <row r="2933" spans="2:6" x14ac:dyDescent="0.25">
      <c r="B2933" s="14">
        <v>2888</v>
      </c>
      <c r="C2933" s="17">
        <v>40</v>
      </c>
      <c r="D2933" s="17">
        <v>88.38</v>
      </c>
      <c r="E2933" s="17">
        <v>34286</v>
      </c>
      <c r="F2933" s="17">
        <v>1571277.3200000003</v>
      </c>
    </row>
    <row r="2934" spans="2:6" x14ac:dyDescent="0.25">
      <c r="B2934" s="14">
        <v>2889</v>
      </c>
      <c r="C2934" s="17">
        <v>42</v>
      </c>
      <c r="D2934" s="17">
        <v>75.7</v>
      </c>
      <c r="E2934" s="17">
        <v>15553</v>
      </c>
      <c r="F2934" s="17">
        <v>414458.89999999991</v>
      </c>
    </row>
    <row r="2935" spans="2:6" x14ac:dyDescent="0.25">
      <c r="B2935" s="14">
        <v>2890</v>
      </c>
      <c r="C2935" s="17">
        <v>40</v>
      </c>
      <c r="D2935" s="17">
        <v>98.52</v>
      </c>
      <c r="E2935" s="17">
        <v>24238</v>
      </c>
      <c r="F2935" s="17">
        <v>615914.23999999999</v>
      </c>
    </row>
    <row r="2936" spans="2:6" x14ac:dyDescent="0.25">
      <c r="B2936" s="14">
        <v>2891</v>
      </c>
      <c r="C2936" s="17">
        <v>39</v>
      </c>
      <c r="D2936" s="17">
        <v>77.459999999999994</v>
      </c>
      <c r="E2936" s="17">
        <v>21479</v>
      </c>
      <c r="F2936" s="17">
        <v>922876.66000000015</v>
      </c>
    </row>
    <row r="2937" spans="2:6" x14ac:dyDescent="0.25">
      <c r="B2937" s="14">
        <v>2892</v>
      </c>
      <c r="C2937" s="17">
        <v>42</v>
      </c>
      <c r="D2937" s="17">
        <v>96.98</v>
      </c>
      <c r="E2937" s="17">
        <v>21709</v>
      </c>
      <c r="F2937" s="17">
        <v>452974.17999999993</v>
      </c>
    </row>
    <row r="2938" spans="2:6" x14ac:dyDescent="0.25">
      <c r="B2938" s="14">
        <v>2893</v>
      </c>
      <c r="C2938" s="17">
        <v>44</v>
      </c>
      <c r="D2938" s="17">
        <v>85.5</v>
      </c>
      <c r="E2938" s="17">
        <v>16253</v>
      </c>
      <c r="F2938" s="17">
        <v>279583.5</v>
      </c>
    </row>
    <row r="2939" spans="2:6" x14ac:dyDescent="0.25">
      <c r="B2939" s="14">
        <v>2894</v>
      </c>
      <c r="C2939" s="17">
        <v>42</v>
      </c>
      <c r="D2939" s="17">
        <v>92.01</v>
      </c>
      <c r="E2939" s="17">
        <v>11678</v>
      </c>
      <c r="F2939" s="17">
        <v>-91046.780000000028</v>
      </c>
    </row>
    <row r="2940" spans="2:6" x14ac:dyDescent="0.25">
      <c r="B2940" s="14">
        <v>2895</v>
      </c>
      <c r="C2940" s="17">
        <v>39</v>
      </c>
      <c r="D2940" s="17">
        <v>86.41</v>
      </c>
      <c r="E2940" s="17">
        <v>20794</v>
      </c>
      <c r="F2940" s="17">
        <v>680230.46</v>
      </c>
    </row>
    <row r="2941" spans="2:6" x14ac:dyDescent="0.25">
      <c r="B2941" s="14">
        <v>2896</v>
      </c>
      <c r="C2941" s="17">
        <v>41</v>
      </c>
      <c r="D2941" s="17">
        <v>76.87</v>
      </c>
      <c r="E2941" s="17">
        <v>13121</v>
      </c>
      <c r="F2941" s="17">
        <v>214506.72999999998</v>
      </c>
    </row>
    <row r="2942" spans="2:6" x14ac:dyDescent="0.25">
      <c r="B2942" s="14">
        <v>2897</v>
      </c>
      <c r="C2942" s="17">
        <v>43</v>
      </c>
      <c r="D2942" s="17">
        <v>80.87</v>
      </c>
      <c r="E2942" s="17">
        <v>17892</v>
      </c>
      <c r="F2942" s="17">
        <v>494225.95999999996</v>
      </c>
    </row>
    <row r="2943" spans="2:6" x14ac:dyDescent="0.25">
      <c r="B2943" s="14">
        <v>2898</v>
      </c>
      <c r="C2943" s="17">
        <v>42</v>
      </c>
      <c r="D2943" s="17">
        <v>90.13</v>
      </c>
      <c r="E2943" s="17">
        <v>25826</v>
      </c>
      <c r="F2943" s="17">
        <v>876984.62000000011</v>
      </c>
    </row>
    <row r="2944" spans="2:6" x14ac:dyDescent="0.25">
      <c r="B2944" s="14">
        <v>2899</v>
      </c>
      <c r="C2944" s="17">
        <v>44</v>
      </c>
      <c r="D2944" s="17">
        <v>76.2</v>
      </c>
      <c r="E2944" s="17">
        <v>8288</v>
      </c>
      <c r="F2944" s="17">
        <v>-196905.59999999998</v>
      </c>
    </row>
    <row r="2945" spans="2:6" x14ac:dyDescent="0.25">
      <c r="B2945" s="14">
        <v>2900</v>
      </c>
      <c r="C2945" s="17">
        <v>43</v>
      </c>
      <c r="D2945" s="17">
        <v>84.03</v>
      </c>
      <c r="E2945" s="17">
        <v>21728</v>
      </c>
      <c r="F2945" s="17">
        <v>713764.15999999992</v>
      </c>
    </row>
    <row r="2946" spans="2:6" x14ac:dyDescent="0.25">
      <c r="B2946" s="14">
        <v>2901</v>
      </c>
      <c r="C2946" s="17">
        <v>40</v>
      </c>
      <c r="D2946" s="17">
        <v>98.47</v>
      </c>
      <c r="E2946" s="17">
        <v>12318</v>
      </c>
      <c r="F2946" s="17">
        <v>-104391.45999999996</v>
      </c>
    </row>
    <row r="2947" spans="2:6" x14ac:dyDescent="0.25">
      <c r="B2947" s="14">
        <v>2902</v>
      </c>
      <c r="C2947" s="17">
        <v>40</v>
      </c>
      <c r="D2947" s="17">
        <v>79.459999999999994</v>
      </c>
      <c r="E2947" s="17">
        <v>16741</v>
      </c>
      <c r="F2947" s="17">
        <v>481579.14000000013</v>
      </c>
    </row>
    <row r="2948" spans="2:6" x14ac:dyDescent="0.25">
      <c r="B2948" s="14">
        <v>2903</v>
      </c>
      <c r="C2948" s="17">
        <v>42</v>
      </c>
      <c r="D2948" s="17">
        <v>85.82</v>
      </c>
      <c r="E2948" s="17">
        <v>15842</v>
      </c>
      <c r="F2948" s="17">
        <v>277633.56000000006</v>
      </c>
    </row>
    <row r="2949" spans="2:6" x14ac:dyDescent="0.25">
      <c r="B2949" s="14">
        <v>2904</v>
      </c>
      <c r="C2949" s="17">
        <v>43</v>
      </c>
      <c r="D2949" s="17">
        <v>77.569999999999993</v>
      </c>
      <c r="E2949" s="17">
        <v>6486</v>
      </c>
      <c r="F2949" s="17">
        <v>-341303.01999999996</v>
      </c>
    </row>
    <row r="2950" spans="2:6" x14ac:dyDescent="0.25">
      <c r="B2950" s="14">
        <v>2905</v>
      </c>
      <c r="C2950" s="17">
        <v>42</v>
      </c>
      <c r="D2950" s="17">
        <v>101.06</v>
      </c>
      <c r="E2950" s="17">
        <v>22478</v>
      </c>
      <c r="F2950" s="17">
        <v>407419.32000000007</v>
      </c>
    </row>
    <row r="2951" spans="2:6" x14ac:dyDescent="0.25">
      <c r="B2951" s="14">
        <v>2906</v>
      </c>
      <c r="C2951" s="17">
        <v>40</v>
      </c>
      <c r="D2951" s="17">
        <v>94.9</v>
      </c>
      <c r="E2951" s="17">
        <v>15807</v>
      </c>
      <c r="F2951" s="17">
        <v>163228.69999999995</v>
      </c>
    </row>
    <row r="2952" spans="2:6" x14ac:dyDescent="0.25">
      <c r="B2952" s="14">
        <v>2907</v>
      </c>
      <c r="C2952" s="17">
        <v>42</v>
      </c>
      <c r="D2952" s="17">
        <v>76.73</v>
      </c>
      <c r="E2952" s="17">
        <v>20579</v>
      </c>
      <c r="F2952" s="17">
        <v>801876.32999999984</v>
      </c>
    </row>
    <row r="2953" spans="2:6" x14ac:dyDescent="0.25">
      <c r="B2953" s="14">
        <v>2908</v>
      </c>
      <c r="C2953" s="17">
        <v>43</v>
      </c>
      <c r="D2953" s="17">
        <v>77.86</v>
      </c>
      <c r="E2953" s="17">
        <v>15963</v>
      </c>
      <c r="F2953" s="17">
        <v>397348.82000000007</v>
      </c>
    </row>
    <row r="2954" spans="2:6" x14ac:dyDescent="0.25">
      <c r="B2954" s="14">
        <v>2909</v>
      </c>
      <c r="C2954" s="17">
        <v>40</v>
      </c>
      <c r="D2954" s="17">
        <v>77.84</v>
      </c>
      <c r="E2954" s="17">
        <v>16584</v>
      </c>
      <c r="F2954" s="17">
        <v>495957.43999999994</v>
      </c>
    </row>
    <row r="2955" spans="2:6" x14ac:dyDescent="0.25">
      <c r="B2955" s="14">
        <v>2910</v>
      </c>
      <c r="C2955" s="17">
        <v>41</v>
      </c>
      <c r="D2955" s="17">
        <v>93.77</v>
      </c>
      <c r="E2955" s="17">
        <v>16289</v>
      </c>
      <c r="F2955" s="17">
        <v>196242.47000000009</v>
      </c>
    </row>
    <row r="2956" spans="2:6" x14ac:dyDescent="0.25">
      <c r="B2956" s="14">
        <v>2911</v>
      </c>
      <c r="C2956" s="17">
        <v>43</v>
      </c>
      <c r="D2956" s="17">
        <v>89.61</v>
      </c>
      <c r="E2956" s="17">
        <v>18569</v>
      </c>
      <c r="F2956" s="17">
        <v>382795.90999999992</v>
      </c>
    </row>
    <row r="2957" spans="2:6" x14ac:dyDescent="0.25">
      <c r="B2957" s="14">
        <v>2912</v>
      </c>
      <c r="C2957" s="17">
        <v>42</v>
      </c>
      <c r="D2957" s="17">
        <v>86.55</v>
      </c>
      <c r="E2957" s="17">
        <v>17081</v>
      </c>
      <c r="F2957" s="17">
        <v>353356.44999999995</v>
      </c>
    </row>
    <row r="2958" spans="2:6" x14ac:dyDescent="0.25">
      <c r="B2958" s="14">
        <v>2913</v>
      </c>
      <c r="C2958" s="17">
        <v>39</v>
      </c>
      <c r="D2958" s="17">
        <v>81.430000000000007</v>
      </c>
      <c r="E2958" s="17">
        <v>25297</v>
      </c>
      <c r="F2958" s="17">
        <v>1137585.2899999998</v>
      </c>
    </row>
    <row r="2959" spans="2:6" x14ac:dyDescent="0.25">
      <c r="B2959" s="14">
        <v>2914</v>
      </c>
      <c r="C2959" s="17">
        <v>42</v>
      </c>
      <c r="D2959" s="17">
        <v>98.42</v>
      </c>
      <c r="E2959" s="17">
        <v>19831</v>
      </c>
      <c r="F2959" s="17">
        <v>311699.98</v>
      </c>
    </row>
    <row r="2960" spans="2:6" x14ac:dyDescent="0.25">
      <c r="B2960" s="14">
        <v>2915</v>
      </c>
      <c r="C2960" s="17">
        <v>40</v>
      </c>
      <c r="D2960" s="17">
        <v>81.12</v>
      </c>
      <c r="E2960" s="17">
        <v>17231</v>
      </c>
      <c r="F2960" s="17">
        <v>491950.28</v>
      </c>
    </row>
    <row r="2961" spans="2:6" x14ac:dyDescent="0.25">
      <c r="B2961" s="14">
        <v>2916</v>
      </c>
      <c r="C2961" s="17">
        <v>42</v>
      </c>
      <c r="D2961" s="17">
        <v>80.72</v>
      </c>
      <c r="E2961" s="17">
        <v>17847</v>
      </c>
      <c r="F2961" s="17">
        <v>511369.15999999992</v>
      </c>
    </row>
    <row r="2962" spans="2:6" x14ac:dyDescent="0.25">
      <c r="B2962" s="14">
        <v>2917</v>
      </c>
      <c r="C2962" s="17">
        <v>39</v>
      </c>
      <c r="D2962" s="17">
        <v>93.6</v>
      </c>
      <c r="E2962" s="17">
        <v>15699</v>
      </c>
      <c r="F2962" s="17">
        <v>192413.60000000009</v>
      </c>
    </row>
    <row r="2963" spans="2:6" x14ac:dyDescent="0.25">
      <c r="B2963" s="14">
        <v>2918</v>
      </c>
      <c r="C2963" s="17">
        <v>39</v>
      </c>
      <c r="D2963" s="17">
        <v>101.07</v>
      </c>
      <c r="E2963" s="17">
        <v>20440</v>
      </c>
      <c r="F2963" s="17">
        <v>354529.20000000019</v>
      </c>
    </row>
    <row r="2964" spans="2:6" x14ac:dyDescent="0.25">
      <c r="B2964" s="14">
        <v>2919</v>
      </c>
      <c r="C2964" s="17">
        <v>39</v>
      </c>
      <c r="D2964" s="17">
        <v>99.97</v>
      </c>
      <c r="E2964" s="17">
        <v>14001</v>
      </c>
      <c r="F2964" s="17">
        <v>-9519.9699999999721</v>
      </c>
    </row>
    <row r="2965" spans="2:6" x14ac:dyDescent="0.25">
      <c r="B2965" s="14">
        <v>2920</v>
      </c>
      <c r="C2965" s="17">
        <v>42</v>
      </c>
      <c r="D2965" s="17">
        <v>81.209999999999994</v>
      </c>
      <c r="E2965" s="17">
        <v>20230</v>
      </c>
      <c r="F2965" s="17">
        <v>683231.70000000019</v>
      </c>
    </row>
    <row r="2966" spans="2:6" x14ac:dyDescent="0.25">
      <c r="B2966" s="14">
        <v>2921</v>
      </c>
      <c r="C2966" s="17">
        <v>41</v>
      </c>
      <c r="D2966" s="17">
        <v>95.53</v>
      </c>
      <c r="E2966" s="17">
        <v>18058</v>
      </c>
      <c r="F2966" s="17">
        <v>278083.26</v>
      </c>
    </row>
    <row r="2967" spans="2:6" x14ac:dyDescent="0.25">
      <c r="B2967" s="14">
        <v>2922</v>
      </c>
      <c r="C2967" s="17">
        <v>40</v>
      </c>
      <c r="D2967" s="17">
        <v>101.4</v>
      </c>
      <c r="E2967" s="17">
        <v>18375</v>
      </c>
      <c r="F2967" s="17">
        <v>208400</v>
      </c>
    </row>
    <row r="2968" spans="2:6" x14ac:dyDescent="0.25">
      <c r="B2968" s="14">
        <v>2923</v>
      </c>
      <c r="C2968" s="17">
        <v>40</v>
      </c>
      <c r="D2968" s="17">
        <v>90.06</v>
      </c>
      <c r="E2968" s="17">
        <v>20456</v>
      </c>
      <c r="F2968" s="17">
        <v>560236.6399999999</v>
      </c>
    </row>
    <row r="2969" spans="2:6" x14ac:dyDescent="0.25">
      <c r="B2969" s="14">
        <v>2924</v>
      </c>
      <c r="C2969" s="17">
        <v>39</v>
      </c>
      <c r="D2969" s="17">
        <v>95.67</v>
      </c>
      <c r="E2969" s="17">
        <v>12222</v>
      </c>
      <c r="F2969" s="17">
        <v>-63758.739999999991</v>
      </c>
    </row>
    <row r="2970" spans="2:6" x14ac:dyDescent="0.25">
      <c r="B2970" s="14">
        <v>2925</v>
      </c>
      <c r="C2970" s="17">
        <v>42</v>
      </c>
      <c r="D2970" s="17">
        <v>80.290000000000006</v>
      </c>
      <c r="E2970" s="17">
        <v>14998</v>
      </c>
      <c r="F2970" s="17">
        <v>300496.57999999984</v>
      </c>
    </row>
    <row r="2971" spans="2:6" x14ac:dyDescent="0.25">
      <c r="B2971" s="14">
        <v>2926</v>
      </c>
      <c r="C2971" s="17">
        <v>42</v>
      </c>
      <c r="D2971" s="17">
        <v>85.38</v>
      </c>
      <c r="E2971" s="17">
        <v>25518</v>
      </c>
      <c r="F2971" s="17">
        <v>977599.16000000015</v>
      </c>
    </row>
    <row r="2972" spans="2:6" x14ac:dyDescent="0.25">
      <c r="B2972" s="14">
        <v>2927</v>
      </c>
      <c r="C2972" s="17">
        <v>43</v>
      </c>
      <c r="D2972" s="17">
        <v>97.86</v>
      </c>
      <c r="E2972" s="17">
        <v>16869</v>
      </c>
      <c r="F2972" s="17">
        <v>130763.66000000003</v>
      </c>
    </row>
    <row r="2973" spans="2:6" x14ac:dyDescent="0.25">
      <c r="B2973" s="14">
        <v>2928</v>
      </c>
      <c r="C2973" s="17">
        <v>44</v>
      </c>
      <c r="D2973" s="17">
        <v>85.63</v>
      </c>
      <c r="E2973" s="17">
        <v>15468</v>
      </c>
      <c r="F2973" s="17">
        <v>223015.16000000015</v>
      </c>
    </row>
    <row r="2974" spans="2:6" x14ac:dyDescent="0.25">
      <c r="B2974" s="14">
        <v>2929</v>
      </c>
      <c r="C2974" s="17">
        <v>44</v>
      </c>
      <c r="D2974" s="17">
        <v>77.78</v>
      </c>
      <c r="E2974" s="17">
        <v>16472</v>
      </c>
      <c r="F2974" s="17">
        <v>421967.84000000008</v>
      </c>
    </row>
    <row r="2975" spans="2:6" x14ac:dyDescent="0.25">
      <c r="B2975" s="14">
        <v>2930</v>
      </c>
      <c r="C2975" s="17">
        <v>42</v>
      </c>
      <c r="D2975" s="17">
        <v>101.57</v>
      </c>
      <c r="E2975" s="17">
        <v>16511</v>
      </c>
      <c r="F2975" s="17">
        <v>65204.730000000098</v>
      </c>
    </row>
    <row r="2976" spans="2:6" x14ac:dyDescent="0.25">
      <c r="B2976" s="14">
        <v>2931</v>
      </c>
      <c r="C2976" s="17">
        <v>40</v>
      </c>
      <c r="D2976" s="17">
        <v>87.98</v>
      </c>
      <c r="E2976" s="17">
        <v>15236</v>
      </c>
      <c r="F2976" s="17">
        <v>232060.71999999997</v>
      </c>
    </row>
    <row r="2977" spans="2:6" x14ac:dyDescent="0.25">
      <c r="B2977" s="14">
        <v>2932</v>
      </c>
      <c r="C2977" s="17">
        <v>42</v>
      </c>
      <c r="D2977" s="17">
        <v>90.81</v>
      </c>
      <c r="E2977" s="17">
        <v>21928</v>
      </c>
      <c r="F2977" s="17">
        <v>601414.32000000007</v>
      </c>
    </row>
    <row r="2978" spans="2:6" x14ac:dyDescent="0.25">
      <c r="B2978" s="14">
        <v>2933</v>
      </c>
      <c r="C2978" s="17">
        <v>42</v>
      </c>
      <c r="D2978" s="17">
        <v>96.75</v>
      </c>
      <c r="E2978" s="17">
        <v>16352</v>
      </c>
      <c r="F2978" s="17">
        <v>135208</v>
      </c>
    </row>
    <row r="2979" spans="2:6" x14ac:dyDescent="0.25">
      <c r="B2979" s="14">
        <v>2934</v>
      </c>
      <c r="C2979" s="17">
        <v>40</v>
      </c>
      <c r="D2979" s="17">
        <v>88.18</v>
      </c>
      <c r="E2979" s="17">
        <v>15401</v>
      </c>
      <c r="F2979" s="17">
        <v>240698.81999999983</v>
      </c>
    </row>
    <row r="2980" spans="2:6" x14ac:dyDescent="0.25">
      <c r="B2980" s="14">
        <v>2935</v>
      </c>
      <c r="C2980" s="17">
        <v>43</v>
      </c>
      <c r="D2980" s="17">
        <v>76.73</v>
      </c>
      <c r="E2980" s="17">
        <v>12940</v>
      </c>
      <c r="F2980" s="17">
        <v>175753.79999999993</v>
      </c>
    </row>
    <row r="2981" spans="2:6" x14ac:dyDescent="0.25">
      <c r="B2981" s="14">
        <v>2936</v>
      </c>
      <c r="C2981" s="17">
        <v>41</v>
      </c>
      <c r="D2981" s="17">
        <v>104.82</v>
      </c>
      <c r="E2981" s="17">
        <v>10302</v>
      </c>
      <c r="F2981" s="17">
        <v>-302139.6399999999</v>
      </c>
    </row>
    <row r="2982" spans="2:6" x14ac:dyDescent="0.25">
      <c r="B2982" s="14">
        <v>2937</v>
      </c>
      <c r="C2982" s="17">
        <v>44</v>
      </c>
      <c r="D2982" s="17">
        <v>95.86</v>
      </c>
      <c r="E2982" s="17">
        <v>25083</v>
      </c>
      <c r="F2982" s="17">
        <v>633408.62000000011</v>
      </c>
    </row>
    <row r="2983" spans="2:6" x14ac:dyDescent="0.25">
      <c r="B2983" s="14">
        <v>2938</v>
      </c>
      <c r="C2983" s="17">
        <v>44</v>
      </c>
      <c r="D2983" s="17">
        <v>84.01</v>
      </c>
      <c r="E2983" s="17">
        <v>15515</v>
      </c>
      <c r="F2983" s="17">
        <v>251409.84999999986</v>
      </c>
    </row>
    <row r="2984" spans="2:6" x14ac:dyDescent="0.25">
      <c r="B2984" s="14">
        <v>2939</v>
      </c>
      <c r="C2984" s="17">
        <v>43</v>
      </c>
      <c r="D2984" s="17">
        <v>77.58</v>
      </c>
      <c r="E2984" s="17">
        <v>19948</v>
      </c>
      <c r="F2984" s="17">
        <v>714322.16000000015</v>
      </c>
    </row>
    <row r="2985" spans="2:6" x14ac:dyDescent="0.25">
      <c r="B2985" s="14">
        <v>2940</v>
      </c>
      <c r="C2985" s="17">
        <v>40</v>
      </c>
      <c r="D2985" s="17">
        <v>94.87</v>
      </c>
      <c r="E2985" s="17">
        <v>20080</v>
      </c>
      <c r="F2985" s="17">
        <v>437730.39999999991</v>
      </c>
    </row>
    <row r="2986" spans="2:6" x14ac:dyDescent="0.25">
      <c r="B2986" s="14">
        <v>2941</v>
      </c>
      <c r="C2986" s="17">
        <v>42</v>
      </c>
      <c r="D2986" s="17">
        <v>80.44</v>
      </c>
      <c r="E2986" s="17">
        <v>22738</v>
      </c>
      <c r="F2986" s="17">
        <v>890821.28</v>
      </c>
    </row>
    <row r="2987" spans="2:6" x14ac:dyDescent="0.25">
      <c r="B2987" s="14">
        <v>2942</v>
      </c>
      <c r="C2987" s="17">
        <v>41</v>
      </c>
      <c r="D2987" s="17">
        <v>77.790000000000006</v>
      </c>
      <c r="E2987" s="17">
        <v>11499</v>
      </c>
      <c r="F2987" s="17">
        <v>72334.789999999921</v>
      </c>
    </row>
    <row r="2988" spans="2:6" x14ac:dyDescent="0.25">
      <c r="B2988" s="14">
        <v>2943</v>
      </c>
      <c r="C2988" s="17">
        <v>43</v>
      </c>
      <c r="D2988" s="17">
        <v>79.08</v>
      </c>
      <c r="E2988" s="17">
        <v>24180</v>
      </c>
      <c r="F2988" s="17">
        <v>1009925.6000000001</v>
      </c>
    </row>
    <row r="2989" spans="2:6" x14ac:dyDescent="0.25">
      <c r="B2989" s="14">
        <v>2944</v>
      </c>
      <c r="C2989" s="17">
        <v>42</v>
      </c>
      <c r="D2989" s="17">
        <v>94.19</v>
      </c>
      <c r="E2989" s="17">
        <v>13566</v>
      </c>
      <c r="F2989" s="17">
        <v>2080.4600000000792</v>
      </c>
    </row>
    <row r="2990" spans="2:6" x14ac:dyDescent="0.25">
      <c r="B2990" s="14">
        <v>2945</v>
      </c>
      <c r="C2990" s="17">
        <v>42</v>
      </c>
      <c r="D2990" s="17">
        <v>85.2</v>
      </c>
      <c r="E2990" s="17">
        <v>10921</v>
      </c>
      <c r="F2990" s="17">
        <v>-65872.20000000007</v>
      </c>
    </row>
    <row r="2991" spans="2:6" x14ac:dyDescent="0.25">
      <c r="B2991" s="14">
        <v>2946</v>
      </c>
      <c r="C2991" s="17">
        <v>41</v>
      </c>
      <c r="D2991" s="17">
        <v>87.95</v>
      </c>
      <c r="E2991" s="17">
        <v>21109</v>
      </c>
      <c r="F2991" s="17">
        <v>628685.44999999995</v>
      </c>
    </row>
    <row r="2992" spans="2:6" x14ac:dyDescent="0.25">
      <c r="B2992" s="14">
        <v>2947</v>
      </c>
      <c r="C2992" s="17">
        <v>41</v>
      </c>
      <c r="D2992" s="17">
        <v>83.03</v>
      </c>
      <c r="E2992" s="17">
        <v>16342</v>
      </c>
      <c r="F2992" s="17">
        <v>375159.74</v>
      </c>
    </row>
    <row r="2993" spans="2:6" x14ac:dyDescent="0.25">
      <c r="B2993" s="14">
        <v>2948</v>
      </c>
      <c r="C2993" s="17">
        <v>40</v>
      </c>
      <c r="D2993" s="17">
        <v>104.44</v>
      </c>
      <c r="E2993" s="17">
        <v>21265</v>
      </c>
      <c r="F2993" s="17">
        <v>310218.40000000014</v>
      </c>
    </row>
    <row r="2994" spans="2:6" x14ac:dyDescent="0.25">
      <c r="B2994" s="14">
        <v>2949</v>
      </c>
      <c r="C2994" s="17">
        <v>42</v>
      </c>
      <c r="D2994" s="17">
        <v>89.18</v>
      </c>
      <c r="E2994" s="17">
        <v>22885</v>
      </c>
      <c r="F2994" s="17">
        <v>702060.7</v>
      </c>
    </row>
    <row r="2995" spans="2:6" x14ac:dyDescent="0.25">
      <c r="B2995" s="14">
        <v>2950</v>
      </c>
      <c r="C2995" s="17">
        <v>40</v>
      </c>
      <c r="D2995" s="17">
        <v>76.97</v>
      </c>
      <c r="E2995" s="17">
        <v>9033</v>
      </c>
      <c r="F2995" s="17">
        <v>-109023.01000000001</v>
      </c>
    </row>
    <row r="2996" spans="2:6" x14ac:dyDescent="0.25">
      <c r="B2996" s="14">
        <v>2951</v>
      </c>
      <c r="C2996" s="17">
        <v>43</v>
      </c>
      <c r="D2996" s="17">
        <v>79.989999999999995</v>
      </c>
      <c r="E2996" s="17">
        <v>13221</v>
      </c>
      <c r="F2996" s="17">
        <v>154928.21000000008</v>
      </c>
    </row>
    <row r="2997" spans="2:6" x14ac:dyDescent="0.25">
      <c r="B2997" s="14">
        <v>2952</v>
      </c>
      <c r="C2997" s="17">
        <v>43</v>
      </c>
      <c r="D2997" s="17">
        <v>79.89</v>
      </c>
      <c r="E2997" s="17">
        <v>17261</v>
      </c>
      <c r="F2997" s="17">
        <v>463734.70999999996</v>
      </c>
    </row>
    <row r="2998" spans="2:6" x14ac:dyDescent="0.25">
      <c r="B2998" s="14">
        <v>2953</v>
      </c>
      <c r="C2998" s="17">
        <v>40</v>
      </c>
      <c r="D2998" s="17">
        <v>83.22</v>
      </c>
      <c r="E2998" s="17">
        <v>17379</v>
      </c>
      <c r="F2998" s="17">
        <v>466980.62000000011</v>
      </c>
    </row>
    <row r="2999" spans="2:6" x14ac:dyDescent="0.25">
      <c r="B2999" s="14">
        <v>2954</v>
      </c>
      <c r="C2999" s="17">
        <v>40</v>
      </c>
      <c r="D2999" s="17">
        <v>88.13</v>
      </c>
      <c r="E2999" s="17">
        <v>18383</v>
      </c>
      <c r="F2999" s="17">
        <v>452803.2100000002</v>
      </c>
    </row>
    <row r="3000" spans="2:6" x14ac:dyDescent="0.25">
      <c r="B3000" s="14">
        <v>2955</v>
      </c>
      <c r="C3000" s="17">
        <v>40</v>
      </c>
      <c r="D3000" s="17">
        <v>96.18</v>
      </c>
      <c r="E3000" s="17">
        <v>17167</v>
      </c>
      <c r="F3000" s="17">
        <v>228430.93999999994</v>
      </c>
    </row>
    <row r="3001" spans="2:6" x14ac:dyDescent="0.25">
      <c r="B3001" s="14">
        <v>2956</v>
      </c>
      <c r="C3001" s="17">
        <v>42</v>
      </c>
      <c r="D3001" s="17">
        <v>85.03</v>
      </c>
      <c r="E3001" s="17">
        <v>14213</v>
      </c>
      <c r="F3001" s="17">
        <v>172909.61</v>
      </c>
    </row>
    <row r="3002" spans="2:6" x14ac:dyDescent="0.25">
      <c r="B3002" s="14">
        <v>2957</v>
      </c>
      <c r="C3002" s="17">
        <v>43</v>
      </c>
      <c r="D3002" s="17">
        <v>85.33</v>
      </c>
      <c r="E3002" s="17">
        <v>18289</v>
      </c>
      <c r="F3002" s="17">
        <v>442483.63000000012</v>
      </c>
    </row>
    <row r="3003" spans="2:6" x14ac:dyDescent="0.25">
      <c r="B3003" s="14">
        <v>2958</v>
      </c>
      <c r="C3003" s="17">
        <v>39</v>
      </c>
      <c r="D3003" s="17">
        <v>94.87</v>
      </c>
      <c r="E3003" s="17">
        <v>18132</v>
      </c>
      <c r="F3003" s="17">
        <v>330937.15999999992</v>
      </c>
    </row>
    <row r="3004" spans="2:6" x14ac:dyDescent="0.25">
      <c r="B3004" s="14">
        <v>2959</v>
      </c>
      <c r="C3004" s="17">
        <v>40</v>
      </c>
      <c r="D3004" s="17">
        <v>80.58</v>
      </c>
      <c r="E3004" s="17">
        <v>20148</v>
      </c>
      <c r="F3004" s="17">
        <v>730006.16000000015</v>
      </c>
    </row>
    <row r="3005" spans="2:6" x14ac:dyDescent="0.25">
      <c r="B3005" s="14">
        <v>2960</v>
      </c>
      <c r="C3005" s="17">
        <v>39</v>
      </c>
      <c r="D3005" s="17">
        <v>96.84</v>
      </c>
      <c r="E3005" s="17">
        <v>11442</v>
      </c>
      <c r="F3005" s="17">
        <v>-127323.28000000003</v>
      </c>
    </row>
    <row r="3006" spans="2:6" x14ac:dyDescent="0.25">
      <c r="B3006" s="14">
        <v>2961</v>
      </c>
      <c r="C3006" s="17">
        <v>45</v>
      </c>
      <c r="D3006" s="17">
        <v>78.16</v>
      </c>
      <c r="E3006" s="17">
        <v>20679</v>
      </c>
      <c r="F3006" s="17">
        <v>718295.3600000001</v>
      </c>
    </row>
    <row r="3007" spans="2:6" x14ac:dyDescent="0.25">
      <c r="B3007" s="14">
        <v>2962</v>
      </c>
      <c r="C3007" s="17">
        <v>41</v>
      </c>
      <c r="D3007" s="17">
        <v>83.64</v>
      </c>
      <c r="E3007" s="17">
        <v>14623</v>
      </c>
      <c r="F3007" s="17">
        <v>237366.28000000003</v>
      </c>
    </row>
    <row r="3008" spans="2:6" x14ac:dyDescent="0.25">
      <c r="B3008" s="14">
        <v>2963</v>
      </c>
      <c r="C3008" s="17">
        <v>40</v>
      </c>
      <c r="D3008" s="17">
        <v>93.78</v>
      </c>
      <c r="E3008" s="17">
        <v>10528</v>
      </c>
      <c r="F3008" s="17">
        <v>-163363.83999999997</v>
      </c>
    </row>
    <row r="3009" spans="2:6" x14ac:dyDescent="0.25">
      <c r="B3009" s="14">
        <v>2964</v>
      </c>
      <c r="C3009" s="17">
        <v>42</v>
      </c>
      <c r="D3009" s="17">
        <v>87.66</v>
      </c>
      <c r="E3009" s="17">
        <v>5879</v>
      </c>
      <c r="F3009" s="17">
        <v>-442350.13999999996</v>
      </c>
    </row>
    <row r="3010" spans="2:6" x14ac:dyDescent="0.25">
      <c r="B3010" s="14">
        <v>2965</v>
      </c>
      <c r="C3010" s="17">
        <v>43</v>
      </c>
      <c r="D3010" s="17">
        <v>83.08</v>
      </c>
      <c r="E3010" s="17">
        <v>22137</v>
      </c>
      <c r="F3010" s="17">
        <v>764230.04</v>
      </c>
    </row>
    <row r="3011" spans="2:6" x14ac:dyDescent="0.25">
      <c r="B3011" s="14">
        <v>2966</v>
      </c>
      <c r="C3011" s="17">
        <v>42</v>
      </c>
      <c r="D3011" s="17">
        <v>86.03</v>
      </c>
      <c r="E3011" s="17">
        <v>12151</v>
      </c>
      <c r="F3011" s="17">
        <v>12356.469999999972</v>
      </c>
    </row>
    <row r="3012" spans="2:6" x14ac:dyDescent="0.25">
      <c r="B3012" s="14">
        <v>2967</v>
      </c>
      <c r="C3012" s="17">
        <v>44</v>
      </c>
      <c r="D3012" s="17">
        <v>86.52</v>
      </c>
      <c r="E3012" s="17">
        <v>16651</v>
      </c>
      <c r="F3012" s="17">
        <v>290260.47999999998</v>
      </c>
    </row>
    <row r="3013" spans="2:6" x14ac:dyDescent="0.25">
      <c r="B3013" s="14">
        <v>2968</v>
      </c>
      <c r="C3013" s="17">
        <v>40</v>
      </c>
      <c r="D3013" s="17">
        <v>90.92</v>
      </c>
      <c r="E3013" s="17">
        <v>19121</v>
      </c>
      <c r="F3013" s="17">
        <v>451757.67999999993</v>
      </c>
    </row>
    <row r="3014" spans="2:6" x14ac:dyDescent="0.25">
      <c r="B3014" s="14">
        <v>2969</v>
      </c>
      <c r="C3014" s="17">
        <v>42</v>
      </c>
      <c r="D3014" s="17">
        <v>88.71</v>
      </c>
      <c r="E3014" s="17">
        <v>19396</v>
      </c>
      <c r="F3014" s="17">
        <v>474552.84000000008</v>
      </c>
    </row>
    <row r="3015" spans="2:6" x14ac:dyDescent="0.25">
      <c r="B3015" s="14">
        <v>2970</v>
      </c>
      <c r="C3015" s="17">
        <v>40</v>
      </c>
      <c r="D3015" s="17">
        <v>94.62</v>
      </c>
      <c r="E3015" s="17">
        <v>21954</v>
      </c>
      <c r="F3015" s="17">
        <v>563398.51999999979</v>
      </c>
    </row>
    <row r="3016" spans="2:6" x14ac:dyDescent="0.25">
      <c r="B3016" s="14">
        <v>2971</v>
      </c>
      <c r="C3016" s="17">
        <v>42</v>
      </c>
      <c r="D3016" s="17">
        <v>95.46</v>
      </c>
      <c r="E3016" s="17">
        <v>19401</v>
      </c>
      <c r="F3016" s="17">
        <v>343937.54000000004</v>
      </c>
    </row>
    <row r="3017" spans="2:6" x14ac:dyDescent="0.25">
      <c r="B3017" s="14">
        <v>2972</v>
      </c>
      <c r="C3017" s="17">
        <v>41</v>
      </c>
      <c r="D3017" s="17">
        <v>76.59</v>
      </c>
      <c r="E3017" s="17">
        <v>11946</v>
      </c>
      <c r="F3017" s="17">
        <v>122523.85999999999</v>
      </c>
    </row>
    <row r="3018" spans="2:6" x14ac:dyDescent="0.25">
      <c r="B3018" s="14">
        <v>2973</v>
      </c>
      <c r="C3018" s="17">
        <v>43</v>
      </c>
      <c r="D3018" s="17">
        <v>98.78</v>
      </c>
      <c r="E3018" s="17">
        <v>22104</v>
      </c>
      <c r="F3018" s="17">
        <v>414790.87999999989</v>
      </c>
    </row>
    <row r="3019" spans="2:6" x14ac:dyDescent="0.25">
      <c r="B3019" s="14">
        <v>2974</v>
      </c>
      <c r="C3019" s="17">
        <v>43</v>
      </c>
      <c r="D3019" s="17">
        <v>104.56</v>
      </c>
      <c r="E3019" s="17">
        <v>15253</v>
      </c>
      <c r="F3019" s="17">
        <v>-65385.680000000051</v>
      </c>
    </row>
    <row r="3020" spans="2:6" x14ac:dyDescent="0.25">
      <c r="B3020" s="14">
        <v>2975</v>
      </c>
      <c r="C3020" s="17">
        <v>40</v>
      </c>
      <c r="D3020" s="17">
        <v>99.22</v>
      </c>
      <c r="E3020" s="17">
        <v>15634</v>
      </c>
      <c r="F3020" s="17">
        <v>84600.520000000019</v>
      </c>
    </row>
    <row r="3021" spans="2:6" x14ac:dyDescent="0.25">
      <c r="B3021" s="14">
        <v>2976</v>
      </c>
      <c r="C3021" s="17">
        <v>45</v>
      </c>
      <c r="D3021" s="17">
        <v>96.24</v>
      </c>
      <c r="E3021" s="17">
        <v>12964</v>
      </c>
      <c r="F3021" s="17">
        <v>-101199.35999999999</v>
      </c>
    </row>
    <row r="3022" spans="2:6" x14ac:dyDescent="0.25">
      <c r="B3022" s="14">
        <v>2977</v>
      </c>
      <c r="C3022" s="17">
        <v>41</v>
      </c>
      <c r="D3022" s="17">
        <v>95.69</v>
      </c>
      <c r="E3022" s="17">
        <v>21486</v>
      </c>
      <c r="F3022" s="17">
        <v>488792.66000000015</v>
      </c>
    </row>
    <row r="3023" spans="2:6" x14ac:dyDescent="0.25">
      <c r="B3023" s="14">
        <v>2978</v>
      </c>
      <c r="C3023" s="17">
        <v>43</v>
      </c>
      <c r="D3023" s="17">
        <v>78.61</v>
      </c>
      <c r="E3023" s="17">
        <v>15971</v>
      </c>
      <c r="F3023" s="17">
        <v>385995.68999999994</v>
      </c>
    </row>
    <row r="3024" spans="2:6" x14ac:dyDescent="0.25">
      <c r="B3024" s="14">
        <v>2979</v>
      </c>
      <c r="C3024" s="17">
        <v>44</v>
      </c>
      <c r="D3024" s="17">
        <v>83.42</v>
      </c>
      <c r="E3024" s="17">
        <v>17308</v>
      </c>
      <c r="F3024" s="17">
        <v>388906.6399999999</v>
      </c>
    </row>
    <row r="3025" spans="2:6" x14ac:dyDescent="0.25">
      <c r="B3025" s="14">
        <v>2980</v>
      </c>
      <c r="C3025" s="17">
        <v>42</v>
      </c>
      <c r="D3025" s="17">
        <v>97.76</v>
      </c>
      <c r="E3025" s="17">
        <v>20738</v>
      </c>
      <c r="F3025" s="17">
        <v>378519.11999999988</v>
      </c>
    </row>
    <row r="3026" spans="2:6" x14ac:dyDescent="0.25">
      <c r="B3026" s="14">
        <v>2981</v>
      </c>
      <c r="C3026" s="17">
        <v>41</v>
      </c>
      <c r="D3026" s="17">
        <v>89.95</v>
      </c>
      <c r="E3026" s="17">
        <v>22339</v>
      </c>
      <c r="F3026" s="17">
        <v>670168.94999999995</v>
      </c>
    </row>
    <row r="3027" spans="2:6" x14ac:dyDescent="0.25">
      <c r="B3027" s="14">
        <v>2982</v>
      </c>
      <c r="C3027" s="17">
        <v>43</v>
      </c>
      <c r="D3027" s="17">
        <v>82.09</v>
      </c>
      <c r="E3027" s="17">
        <v>13506</v>
      </c>
      <c r="F3027" s="17">
        <v>148228.45999999996</v>
      </c>
    </row>
    <row r="3028" spans="2:6" x14ac:dyDescent="0.25">
      <c r="B3028" s="14">
        <v>2983</v>
      </c>
      <c r="C3028" s="17">
        <v>42</v>
      </c>
      <c r="D3028" s="17">
        <v>101.12</v>
      </c>
      <c r="E3028" s="17">
        <v>20360</v>
      </c>
      <c r="F3028" s="17">
        <v>287716.79999999981</v>
      </c>
    </row>
    <row r="3029" spans="2:6" x14ac:dyDescent="0.25">
      <c r="B3029" s="14">
        <v>2984</v>
      </c>
      <c r="C3029" s="17">
        <v>40</v>
      </c>
      <c r="D3029" s="17">
        <v>97.3</v>
      </c>
      <c r="E3029" s="17">
        <v>13909</v>
      </c>
      <c r="F3029" s="17">
        <v>8185.3000000000466</v>
      </c>
    </row>
    <row r="3030" spans="2:6" x14ac:dyDescent="0.25">
      <c r="B3030" s="14">
        <v>2985</v>
      </c>
      <c r="C3030" s="17">
        <v>45</v>
      </c>
      <c r="D3030" s="17">
        <v>86.05</v>
      </c>
      <c r="E3030" s="17">
        <v>18906</v>
      </c>
      <c r="F3030" s="17">
        <v>434662.69999999995</v>
      </c>
    </row>
    <row r="3031" spans="2:6" x14ac:dyDescent="0.25">
      <c r="B3031" s="14">
        <v>2986</v>
      </c>
      <c r="C3031" s="17">
        <v>41</v>
      </c>
      <c r="D3031" s="17">
        <v>80.64</v>
      </c>
      <c r="E3031" s="17">
        <v>16031</v>
      </c>
      <c r="F3031" s="17">
        <v>390158.15999999992</v>
      </c>
    </row>
    <row r="3032" spans="2:6" x14ac:dyDescent="0.25">
      <c r="B3032" s="14">
        <v>2987</v>
      </c>
      <c r="C3032" s="17">
        <v>40</v>
      </c>
      <c r="D3032" s="17">
        <v>79.87</v>
      </c>
      <c r="E3032" s="17">
        <v>21766</v>
      </c>
      <c r="F3032" s="17">
        <v>872343.57999999984</v>
      </c>
    </row>
    <row r="3033" spans="2:6" x14ac:dyDescent="0.25">
      <c r="B3033" s="14">
        <v>2988</v>
      </c>
      <c r="C3033" s="17">
        <v>41</v>
      </c>
      <c r="D3033" s="17">
        <v>100.58</v>
      </c>
      <c r="E3033" s="17">
        <v>20943</v>
      </c>
      <c r="F3033" s="17">
        <v>352547.06000000006</v>
      </c>
    </row>
    <row r="3034" spans="2:6" x14ac:dyDescent="0.25">
      <c r="B3034" s="14">
        <v>2989</v>
      </c>
      <c r="C3034" s="17">
        <v>42</v>
      </c>
      <c r="D3034" s="17">
        <v>95.61</v>
      </c>
      <c r="E3034" s="17">
        <v>14833</v>
      </c>
      <c r="F3034" s="17">
        <v>60597.869999999995</v>
      </c>
    </row>
    <row r="3035" spans="2:6" x14ac:dyDescent="0.25">
      <c r="B3035" s="14">
        <v>2990</v>
      </c>
      <c r="C3035" s="17">
        <v>43</v>
      </c>
      <c r="D3035" s="17">
        <v>95.67</v>
      </c>
      <c r="E3035" s="17">
        <v>23335</v>
      </c>
      <c r="F3035" s="17">
        <v>557800.55000000005</v>
      </c>
    </row>
    <row r="3036" spans="2:6" x14ac:dyDescent="0.25">
      <c r="B3036" s="14">
        <v>2991</v>
      </c>
      <c r="C3036" s="17">
        <v>41</v>
      </c>
      <c r="D3036" s="17">
        <v>84.26</v>
      </c>
      <c r="E3036" s="17">
        <v>16814</v>
      </c>
      <c r="F3036" s="17">
        <v>389864.35999999987</v>
      </c>
    </row>
    <row r="3037" spans="2:6" x14ac:dyDescent="0.25">
      <c r="B3037" s="14">
        <v>2992</v>
      </c>
      <c r="C3037" s="17">
        <v>40</v>
      </c>
      <c r="D3037" s="17">
        <v>75.23</v>
      </c>
      <c r="E3037" s="17">
        <v>18449</v>
      </c>
      <c r="F3037" s="17">
        <v>695472.73</v>
      </c>
    </row>
    <row r="3038" spans="2:6" x14ac:dyDescent="0.25">
      <c r="B3038" s="14">
        <v>2993</v>
      </c>
      <c r="C3038" s="17">
        <v>42</v>
      </c>
      <c r="D3038" s="17">
        <v>86.91</v>
      </c>
      <c r="E3038" s="17">
        <v>18362</v>
      </c>
      <c r="F3038" s="17">
        <v>436992.58000000007</v>
      </c>
    </row>
    <row r="3039" spans="2:6" x14ac:dyDescent="0.25">
      <c r="B3039" s="14">
        <v>2994</v>
      </c>
      <c r="C3039" s="17">
        <v>39</v>
      </c>
      <c r="D3039" s="17">
        <v>92.08</v>
      </c>
      <c r="E3039" s="17">
        <v>29051</v>
      </c>
      <c r="F3039" s="17">
        <v>1123143.9200000002</v>
      </c>
    </row>
    <row r="3040" spans="2:6" x14ac:dyDescent="0.25">
      <c r="B3040" s="14">
        <v>2995</v>
      </c>
      <c r="C3040" s="17">
        <v>43</v>
      </c>
      <c r="D3040" s="17">
        <v>88.31</v>
      </c>
      <c r="E3040" s="17">
        <v>13022</v>
      </c>
      <c r="F3040" s="17">
        <v>31459.179999999935</v>
      </c>
    </row>
    <row r="3041" spans="2:6" x14ac:dyDescent="0.25">
      <c r="B3041" s="14">
        <v>2996</v>
      </c>
      <c r="C3041" s="17">
        <v>40</v>
      </c>
      <c r="D3041" s="17">
        <v>91.17</v>
      </c>
      <c r="E3041" s="17">
        <v>18603</v>
      </c>
      <c r="F3041" s="17">
        <v>411841.49</v>
      </c>
    </row>
    <row r="3042" spans="2:6" x14ac:dyDescent="0.25">
      <c r="B3042" s="14">
        <v>2997</v>
      </c>
      <c r="C3042" s="17">
        <v>40</v>
      </c>
      <c r="D3042" s="17">
        <v>95.69</v>
      </c>
      <c r="E3042" s="17">
        <v>17428</v>
      </c>
      <c r="F3042" s="17">
        <v>253366.67999999993</v>
      </c>
    </row>
    <row r="3043" spans="2:6" x14ac:dyDescent="0.25">
      <c r="B3043" s="14">
        <v>2998</v>
      </c>
      <c r="C3043" s="17">
        <v>39</v>
      </c>
      <c r="D3043" s="17">
        <v>97.58</v>
      </c>
      <c r="E3043" s="17">
        <v>11613</v>
      </c>
      <c r="F3043" s="17">
        <v>-125116.54000000004</v>
      </c>
    </row>
    <row r="3044" spans="2:6" x14ac:dyDescent="0.25">
      <c r="B3044" s="14">
        <v>2999</v>
      </c>
      <c r="C3044" s="17">
        <v>41</v>
      </c>
      <c r="D3044" s="17">
        <v>83.61</v>
      </c>
      <c r="E3044" s="17">
        <v>19051</v>
      </c>
      <c r="F3044" s="17">
        <v>567203.8899999999</v>
      </c>
    </row>
    <row r="3045" spans="2:6" x14ac:dyDescent="0.25">
      <c r="B3045" s="14">
        <v>3000</v>
      </c>
      <c r="C3045" s="17">
        <v>41</v>
      </c>
      <c r="D3045" s="17">
        <v>90.96</v>
      </c>
      <c r="E3045" s="17">
        <v>19174</v>
      </c>
      <c r="F3045" s="17">
        <v>435424.9600000002</v>
      </c>
    </row>
    <row r="3046" spans="2:6" x14ac:dyDescent="0.25">
      <c r="B3046" s="14">
        <v>3001</v>
      </c>
      <c r="C3046" s="17">
        <v>42</v>
      </c>
      <c r="D3046" s="17">
        <v>96.63</v>
      </c>
      <c r="E3046" s="17">
        <v>12843</v>
      </c>
      <c r="F3046" s="17">
        <v>-74668.089999999967</v>
      </c>
    </row>
    <row r="3047" spans="2:6" x14ac:dyDescent="0.25">
      <c r="B3047" s="14">
        <v>3002</v>
      </c>
      <c r="C3047" s="17">
        <v>39</v>
      </c>
      <c r="D3047" s="17">
        <v>92.19</v>
      </c>
      <c r="E3047" s="17">
        <v>11928</v>
      </c>
      <c r="F3047" s="17">
        <v>-41162.319999999949</v>
      </c>
    </row>
    <row r="3048" spans="2:6" x14ac:dyDescent="0.25">
      <c r="B3048" s="14">
        <v>3003</v>
      </c>
      <c r="C3048" s="17">
        <v>39</v>
      </c>
      <c r="D3048" s="17">
        <v>75.459999999999994</v>
      </c>
      <c r="E3048" s="17">
        <v>18452</v>
      </c>
      <c r="F3048" s="17">
        <v>709932.08000000007</v>
      </c>
    </row>
    <row r="3049" spans="2:6" x14ac:dyDescent="0.25">
      <c r="B3049" s="14">
        <v>3004</v>
      </c>
      <c r="C3049" s="17">
        <v>41</v>
      </c>
      <c r="D3049" s="17">
        <v>100.15</v>
      </c>
      <c r="E3049" s="17">
        <v>10494</v>
      </c>
      <c r="F3049" s="17">
        <v>-242922.10000000009</v>
      </c>
    </row>
    <row r="3050" spans="2:6" x14ac:dyDescent="0.25">
      <c r="B3050" s="14">
        <v>3005</v>
      </c>
      <c r="C3050" s="17">
        <v>43</v>
      </c>
      <c r="D3050" s="17">
        <v>75.760000000000005</v>
      </c>
      <c r="E3050" s="17">
        <v>15353</v>
      </c>
      <c r="F3050" s="17">
        <v>381924.72</v>
      </c>
    </row>
    <row r="3051" spans="2:6" x14ac:dyDescent="0.25">
      <c r="B3051" s="14">
        <v>3006</v>
      </c>
      <c r="C3051" s="17">
        <v>45</v>
      </c>
      <c r="D3051" s="17">
        <v>79.61</v>
      </c>
      <c r="E3051" s="17">
        <v>19655</v>
      </c>
      <c r="F3051" s="17">
        <v>612135.44999999995</v>
      </c>
    </row>
    <row r="3052" spans="2:6" x14ac:dyDescent="0.25">
      <c r="B3052" s="14">
        <v>3007</v>
      </c>
      <c r="C3052" s="17">
        <v>41</v>
      </c>
      <c r="D3052" s="17">
        <v>96.59</v>
      </c>
      <c r="E3052" s="17">
        <v>19343</v>
      </c>
      <c r="F3052" s="17">
        <v>337853.62999999989</v>
      </c>
    </row>
    <row r="3053" spans="2:6" x14ac:dyDescent="0.25">
      <c r="B3053" s="14">
        <v>3008</v>
      </c>
      <c r="C3053" s="17">
        <v>45</v>
      </c>
      <c r="D3053" s="17">
        <v>102.66</v>
      </c>
      <c r="E3053" s="17">
        <v>15896</v>
      </c>
      <c r="F3053" s="17">
        <v>-33899.359999999986</v>
      </c>
    </row>
    <row r="3054" spans="2:6" x14ac:dyDescent="0.25">
      <c r="B3054" s="14">
        <v>3009</v>
      </c>
      <c r="C3054" s="17">
        <v>41</v>
      </c>
      <c r="D3054" s="17">
        <v>83.59</v>
      </c>
      <c r="E3054" s="17">
        <v>13537</v>
      </c>
      <c r="F3054" s="17">
        <v>157288.16999999993</v>
      </c>
    </row>
    <row r="3055" spans="2:6" x14ac:dyDescent="0.25">
      <c r="B3055" s="14">
        <v>3010</v>
      </c>
      <c r="C3055" s="17">
        <v>45</v>
      </c>
      <c r="D3055" s="17">
        <v>77.97</v>
      </c>
      <c r="E3055" s="17">
        <v>16377</v>
      </c>
      <c r="F3055" s="17">
        <v>395143.31000000006</v>
      </c>
    </row>
    <row r="3056" spans="2:6" x14ac:dyDescent="0.25">
      <c r="B3056" s="14">
        <v>3011</v>
      </c>
      <c r="C3056" s="17">
        <v>43</v>
      </c>
      <c r="D3056" s="17">
        <v>80.64</v>
      </c>
      <c r="E3056" s="17">
        <v>21427</v>
      </c>
      <c r="F3056" s="17">
        <v>764738.72</v>
      </c>
    </row>
    <row r="3057" spans="2:6" x14ac:dyDescent="0.25">
      <c r="B3057" s="14">
        <v>3012</v>
      </c>
      <c r="C3057" s="17">
        <v>45</v>
      </c>
      <c r="D3057" s="17">
        <v>93.73</v>
      </c>
      <c r="E3057" s="17">
        <v>18383</v>
      </c>
      <c r="F3057" s="17">
        <v>257943.40999999992</v>
      </c>
    </row>
    <row r="3058" spans="2:6" x14ac:dyDescent="0.25">
      <c r="B3058" s="14">
        <v>3013</v>
      </c>
      <c r="C3058" s="17">
        <v>42</v>
      </c>
      <c r="D3058" s="17">
        <v>94.24</v>
      </c>
      <c r="E3058" s="17">
        <v>27110</v>
      </c>
      <c r="F3058" s="17">
        <v>851423.60000000009</v>
      </c>
    </row>
    <row r="3059" spans="2:6" x14ac:dyDescent="0.25">
      <c r="B3059" s="14">
        <v>3014</v>
      </c>
      <c r="C3059" s="17">
        <v>44</v>
      </c>
      <c r="D3059" s="17">
        <v>99.16</v>
      </c>
      <c r="E3059" s="17">
        <v>17305</v>
      </c>
      <c r="F3059" s="17">
        <v>116311.20000000007</v>
      </c>
    </row>
    <row r="3060" spans="2:6" x14ac:dyDescent="0.25">
      <c r="B3060" s="14">
        <v>3015</v>
      </c>
      <c r="C3060" s="17">
        <v>42</v>
      </c>
      <c r="D3060" s="17">
        <v>93.69</v>
      </c>
      <c r="E3060" s="17">
        <v>21481</v>
      </c>
      <c r="F3060" s="17">
        <v>509962.1100000001</v>
      </c>
    </row>
    <row r="3061" spans="2:6" x14ac:dyDescent="0.25">
      <c r="B3061" s="14">
        <v>3016</v>
      </c>
      <c r="C3061" s="17">
        <v>41</v>
      </c>
      <c r="D3061" s="17">
        <v>86.28</v>
      </c>
      <c r="E3061" s="17">
        <v>21234</v>
      </c>
      <c r="F3061" s="17">
        <v>672902.48</v>
      </c>
    </row>
    <row r="3062" spans="2:6" x14ac:dyDescent="0.25">
      <c r="B3062" s="14">
        <v>3017</v>
      </c>
      <c r="C3062" s="17">
        <v>43</v>
      </c>
      <c r="D3062" s="17">
        <v>99.3</v>
      </c>
      <c r="E3062" s="17">
        <v>11910</v>
      </c>
      <c r="F3062" s="17">
        <v>-174703</v>
      </c>
    </row>
    <row r="3063" spans="2:6" x14ac:dyDescent="0.25">
      <c r="B3063" s="14">
        <v>3018</v>
      </c>
      <c r="C3063" s="17">
        <v>43</v>
      </c>
      <c r="D3063" s="17">
        <v>98.14</v>
      </c>
      <c r="E3063" s="17">
        <v>16434</v>
      </c>
      <c r="F3063" s="17">
        <v>100871.23999999999</v>
      </c>
    </row>
    <row r="3064" spans="2:6" x14ac:dyDescent="0.25">
      <c r="B3064" s="14">
        <v>3019</v>
      </c>
      <c r="C3064" s="17">
        <v>45</v>
      </c>
      <c r="D3064" s="17">
        <v>90.13</v>
      </c>
      <c r="E3064" s="17">
        <v>19595</v>
      </c>
      <c r="F3064" s="17">
        <v>401532.65000000014</v>
      </c>
    </row>
    <row r="3065" spans="2:6" x14ac:dyDescent="0.25">
      <c r="B3065" s="14">
        <v>3020</v>
      </c>
      <c r="C3065" s="17">
        <v>43</v>
      </c>
      <c r="D3065" s="17">
        <v>104.63</v>
      </c>
      <c r="E3065" s="17">
        <v>10689</v>
      </c>
      <c r="F3065" s="17">
        <v>-300906.06999999995</v>
      </c>
    </row>
    <row r="3066" spans="2:6" x14ac:dyDescent="0.25">
      <c r="B3066" s="14">
        <v>3021</v>
      </c>
      <c r="C3066" s="17">
        <v>40</v>
      </c>
      <c r="D3066" s="17">
        <v>78.599999999999994</v>
      </c>
      <c r="E3066" s="17">
        <v>12666</v>
      </c>
      <c r="F3066" s="17">
        <v>168346.40000000002</v>
      </c>
    </row>
    <row r="3067" spans="2:6" x14ac:dyDescent="0.25">
      <c r="B3067" s="14">
        <v>3022</v>
      </c>
      <c r="C3067" s="17">
        <v>44</v>
      </c>
      <c r="D3067" s="17">
        <v>102.12</v>
      </c>
      <c r="E3067" s="17">
        <v>20960</v>
      </c>
      <c r="F3067" s="17">
        <v>258364.79999999981</v>
      </c>
    </row>
    <row r="3068" spans="2:6" x14ac:dyDescent="0.25">
      <c r="B3068" s="14">
        <v>3023</v>
      </c>
      <c r="C3068" s="17">
        <v>44</v>
      </c>
      <c r="D3068" s="17">
        <v>95.83</v>
      </c>
      <c r="E3068" s="17">
        <v>26440</v>
      </c>
      <c r="F3068" s="17">
        <v>714454.8</v>
      </c>
    </row>
    <row r="3069" spans="2:6" x14ac:dyDescent="0.25">
      <c r="B3069" s="14">
        <v>3024</v>
      </c>
      <c r="C3069" s="17">
        <v>41</v>
      </c>
      <c r="D3069" s="17">
        <v>82.98</v>
      </c>
      <c r="E3069" s="17">
        <v>11737</v>
      </c>
      <c r="F3069" s="17">
        <v>30509.739999999991</v>
      </c>
    </row>
    <row r="3070" spans="2:6" x14ac:dyDescent="0.25">
      <c r="B3070" s="14">
        <v>3025</v>
      </c>
      <c r="C3070" s="17">
        <v>42</v>
      </c>
      <c r="D3070" s="17">
        <v>96.6</v>
      </c>
      <c r="E3070" s="17">
        <v>16855</v>
      </c>
      <c r="F3070" s="17">
        <v>168042.00000000012</v>
      </c>
    </row>
    <row r="3071" spans="2:6" x14ac:dyDescent="0.25">
      <c r="B3071" s="14">
        <v>3026</v>
      </c>
      <c r="C3071" s="17">
        <v>42</v>
      </c>
      <c r="D3071" s="17">
        <v>80.569999999999993</v>
      </c>
      <c r="E3071" s="17">
        <v>18688</v>
      </c>
      <c r="F3071" s="17">
        <v>578323.84000000008</v>
      </c>
    </row>
    <row r="3072" spans="2:6" x14ac:dyDescent="0.25">
      <c r="B3072" s="14">
        <v>3027</v>
      </c>
      <c r="C3072" s="17">
        <v>42</v>
      </c>
      <c r="D3072" s="17">
        <v>78.09</v>
      </c>
      <c r="E3072" s="17">
        <v>14401</v>
      </c>
      <c r="F3072" s="17">
        <v>286382.90999999992</v>
      </c>
    </row>
    <row r="3073" spans="2:6" x14ac:dyDescent="0.25">
      <c r="B3073" s="14">
        <v>3028</v>
      </c>
      <c r="C3073" s="17">
        <v>41</v>
      </c>
      <c r="D3073" s="17">
        <v>86.9</v>
      </c>
      <c r="E3073" s="17">
        <v>15384</v>
      </c>
      <c r="F3073" s="17">
        <v>243802.39999999991</v>
      </c>
    </row>
    <row r="3074" spans="2:6" x14ac:dyDescent="0.25">
      <c r="B3074" s="14">
        <v>3029</v>
      </c>
      <c r="C3074" s="17">
        <v>44</v>
      </c>
      <c r="D3074" s="17">
        <v>92.72</v>
      </c>
      <c r="E3074" s="17">
        <v>16473</v>
      </c>
      <c r="F3074" s="17">
        <v>175938.44000000006</v>
      </c>
    </row>
    <row r="3075" spans="2:6" x14ac:dyDescent="0.25">
      <c r="B3075" s="14">
        <v>3030</v>
      </c>
      <c r="C3075" s="17">
        <v>42</v>
      </c>
      <c r="D3075" s="17">
        <v>77.209999999999994</v>
      </c>
      <c r="E3075" s="17">
        <v>15864</v>
      </c>
      <c r="F3075" s="17">
        <v>415788.56000000006</v>
      </c>
    </row>
    <row r="3076" spans="2:6" x14ac:dyDescent="0.25">
      <c r="B3076" s="14">
        <v>3031</v>
      </c>
      <c r="C3076" s="17">
        <v>41</v>
      </c>
      <c r="D3076" s="17">
        <v>85.99</v>
      </c>
      <c r="E3076" s="17">
        <v>25544</v>
      </c>
      <c r="F3076" s="17">
        <v>989423.44000000018</v>
      </c>
    </row>
    <row r="3077" spans="2:6" x14ac:dyDescent="0.25">
      <c r="B3077" s="14">
        <v>3032</v>
      </c>
      <c r="C3077" s="17">
        <v>40</v>
      </c>
      <c r="D3077" s="17">
        <v>84.48</v>
      </c>
      <c r="E3077" s="17">
        <v>20480</v>
      </c>
      <c r="F3077" s="17">
        <v>676169.59999999986</v>
      </c>
    </row>
    <row r="3078" spans="2:6" x14ac:dyDescent="0.25">
      <c r="B3078" s="14">
        <v>3033</v>
      </c>
      <c r="C3078" s="17">
        <v>41</v>
      </c>
      <c r="D3078" s="17">
        <v>97.96</v>
      </c>
      <c r="E3078" s="17">
        <v>13869</v>
      </c>
      <c r="F3078" s="17">
        <v>-17305.239999999874</v>
      </c>
    </row>
    <row r="3079" spans="2:6" x14ac:dyDescent="0.25">
      <c r="B3079" s="14">
        <v>3034</v>
      </c>
      <c r="C3079" s="17">
        <v>42</v>
      </c>
      <c r="D3079" s="17">
        <v>98.66</v>
      </c>
      <c r="E3079" s="17">
        <v>24193</v>
      </c>
      <c r="F3079" s="17">
        <v>561419.62000000011</v>
      </c>
    </row>
    <row r="3080" spans="2:6" x14ac:dyDescent="0.25">
      <c r="B3080" s="14">
        <v>3035</v>
      </c>
      <c r="C3080" s="17">
        <v>42</v>
      </c>
      <c r="D3080" s="17">
        <v>87.37</v>
      </c>
      <c r="E3080" s="17">
        <v>14194</v>
      </c>
      <c r="F3080" s="17">
        <v>138328.21999999997</v>
      </c>
    </row>
    <row r="3081" spans="2:6" x14ac:dyDescent="0.25">
      <c r="B3081" s="14">
        <v>3036</v>
      </c>
      <c r="C3081" s="17">
        <v>43</v>
      </c>
      <c r="D3081" s="17">
        <v>101.92</v>
      </c>
      <c r="E3081" s="17">
        <v>16041</v>
      </c>
      <c r="F3081" s="17">
        <v>17497.280000000028</v>
      </c>
    </row>
    <row r="3082" spans="2:6" x14ac:dyDescent="0.25">
      <c r="B3082" s="14">
        <v>3037</v>
      </c>
      <c r="C3082" s="17">
        <v>42</v>
      </c>
      <c r="D3082" s="17">
        <v>75.73</v>
      </c>
      <c r="E3082" s="17">
        <v>14682</v>
      </c>
      <c r="F3082" s="17">
        <v>343206.1399999999</v>
      </c>
    </row>
    <row r="3083" spans="2:6" x14ac:dyDescent="0.25">
      <c r="B3083" s="14">
        <v>3038</v>
      </c>
      <c r="C3083" s="17">
        <v>41</v>
      </c>
      <c r="D3083" s="17">
        <v>102.54</v>
      </c>
      <c r="E3083" s="17">
        <v>15165</v>
      </c>
      <c r="F3083" s="17">
        <v>-8949.1000000000931</v>
      </c>
    </row>
    <row r="3084" spans="2:6" x14ac:dyDescent="0.25">
      <c r="B3084" s="14">
        <v>3039</v>
      </c>
      <c r="C3084" s="17">
        <v>41</v>
      </c>
      <c r="D3084" s="17">
        <v>87.87</v>
      </c>
      <c r="E3084" s="17">
        <v>14111</v>
      </c>
      <c r="F3084" s="17">
        <v>139604.42999999993</v>
      </c>
    </row>
    <row r="3085" spans="2:6" x14ac:dyDescent="0.25">
      <c r="B3085" s="14">
        <v>3040</v>
      </c>
      <c r="C3085" s="17">
        <v>40</v>
      </c>
      <c r="D3085" s="17">
        <v>103.81</v>
      </c>
      <c r="E3085" s="17">
        <v>21767</v>
      </c>
      <c r="F3085" s="17">
        <v>351320.73</v>
      </c>
    </row>
    <row r="3086" spans="2:6" x14ac:dyDescent="0.25">
      <c r="B3086" s="14">
        <v>3041</v>
      </c>
      <c r="C3086" s="17">
        <v>42</v>
      </c>
      <c r="D3086" s="17">
        <v>89.02</v>
      </c>
      <c r="E3086" s="17">
        <v>20756</v>
      </c>
      <c r="F3086" s="17">
        <v>560992.88000000012</v>
      </c>
    </row>
    <row r="3087" spans="2:6" x14ac:dyDescent="0.25">
      <c r="B3087" s="14">
        <v>3042</v>
      </c>
      <c r="C3087" s="17">
        <v>41</v>
      </c>
      <c r="D3087" s="17">
        <v>92.42</v>
      </c>
      <c r="E3087" s="17">
        <v>11480</v>
      </c>
      <c r="F3087" s="17">
        <v>-97141.599999999977</v>
      </c>
    </row>
    <row r="3088" spans="2:6" x14ac:dyDescent="0.25">
      <c r="B3088" s="14">
        <v>3043</v>
      </c>
      <c r="C3088" s="17">
        <v>43</v>
      </c>
      <c r="D3088" s="17">
        <v>92.08</v>
      </c>
      <c r="E3088" s="17">
        <v>18577</v>
      </c>
      <c r="F3088" s="17">
        <v>337441.84000000008</v>
      </c>
    </row>
    <row r="3089" spans="2:6" x14ac:dyDescent="0.25">
      <c r="B3089" s="14">
        <v>3044</v>
      </c>
      <c r="C3089" s="17">
        <v>42</v>
      </c>
      <c r="D3089" s="17">
        <v>94.57</v>
      </c>
      <c r="E3089" s="17">
        <v>14156</v>
      </c>
      <c r="F3089" s="17">
        <v>33759.080000000075</v>
      </c>
    </row>
    <row r="3090" spans="2:6" x14ac:dyDescent="0.25">
      <c r="B3090" s="14">
        <v>3045</v>
      </c>
      <c r="C3090" s="17">
        <v>39</v>
      </c>
      <c r="D3090" s="17">
        <v>97.81</v>
      </c>
      <c r="E3090" s="17">
        <v>13362</v>
      </c>
      <c r="F3090" s="17">
        <v>-19017.220000000088</v>
      </c>
    </row>
    <row r="3091" spans="2:6" x14ac:dyDescent="0.25">
      <c r="B3091" s="14">
        <v>3046</v>
      </c>
      <c r="C3091" s="17">
        <v>41</v>
      </c>
      <c r="D3091" s="17">
        <v>85.44</v>
      </c>
      <c r="E3091" s="17">
        <v>13569</v>
      </c>
      <c r="F3091" s="17">
        <v>134566.64000000001</v>
      </c>
    </row>
    <row r="3092" spans="2:6" x14ac:dyDescent="0.25">
      <c r="B3092" s="14">
        <v>3047</v>
      </c>
      <c r="C3092" s="17">
        <v>39</v>
      </c>
      <c r="D3092" s="17">
        <v>75.069999999999993</v>
      </c>
      <c r="E3092" s="17">
        <v>25874</v>
      </c>
      <c r="F3092" s="17">
        <v>1347478.8200000003</v>
      </c>
    </row>
    <row r="3093" spans="2:6" x14ac:dyDescent="0.25">
      <c r="B3093" s="14">
        <v>3048</v>
      </c>
      <c r="C3093" s="17">
        <v>43</v>
      </c>
      <c r="D3093" s="17">
        <v>81.45</v>
      </c>
      <c r="E3093" s="17">
        <v>20033</v>
      </c>
      <c r="F3093" s="17">
        <v>643460.14999999991</v>
      </c>
    </row>
    <row r="3094" spans="2:6" x14ac:dyDescent="0.25">
      <c r="B3094" s="14">
        <v>3049</v>
      </c>
      <c r="C3094" s="17">
        <v>41</v>
      </c>
      <c r="D3094" s="17">
        <v>104.42</v>
      </c>
      <c r="E3094" s="17">
        <v>24342</v>
      </c>
      <c r="F3094" s="17">
        <v>454244.35999999987</v>
      </c>
    </row>
    <row r="3095" spans="2:6" x14ac:dyDescent="0.25">
      <c r="B3095" s="14">
        <v>3050</v>
      </c>
      <c r="C3095" s="17">
        <v>42</v>
      </c>
      <c r="D3095" s="17">
        <v>103.73</v>
      </c>
      <c r="E3095" s="17">
        <v>14589</v>
      </c>
      <c r="F3095" s="17">
        <v>-72843.970000000088</v>
      </c>
    </row>
    <row r="3096" spans="2:6" x14ac:dyDescent="0.25">
      <c r="B3096" s="14">
        <v>3051</v>
      </c>
      <c r="C3096" s="17">
        <v>42</v>
      </c>
      <c r="D3096" s="17">
        <v>76.58</v>
      </c>
      <c r="E3096" s="17">
        <v>15865</v>
      </c>
      <c r="F3096" s="17">
        <v>425863.30000000005</v>
      </c>
    </row>
    <row r="3097" spans="2:6" x14ac:dyDescent="0.25">
      <c r="B3097" s="14">
        <v>3052</v>
      </c>
      <c r="C3097" s="17">
        <v>45</v>
      </c>
      <c r="D3097" s="17">
        <v>97.44</v>
      </c>
      <c r="E3097" s="17">
        <v>11481</v>
      </c>
      <c r="F3097" s="17">
        <v>-200634.64</v>
      </c>
    </row>
    <row r="3098" spans="2:6" x14ac:dyDescent="0.25">
      <c r="B3098" s="14">
        <v>3053</v>
      </c>
      <c r="C3098" s="17">
        <v>41</v>
      </c>
      <c r="D3098" s="17">
        <v>81.34</v>
      </c>
      <c r="E3098" s="17">
        <v>25868</v>
      </c>
      <c r="F3098" s="17">
        <v>1133040.8799999999</v>
      </c>
    </row>
    <row r="3099" spans="2:6" x14ac:dyDescent="0.25">
      <c r="B3099" s="14">
        <v>3054</v>
      </c>
      <c r="C3099" s="17">
        <v>44</v>
      </c>
      <c r="D3099" s="17">
        <v>87.17</v>
      </c>
      <c r="E3099" s="17">
        <v>19299</v>
      </c>
      <c r="F3099" s="17">
        <v>459051.16999999993</v>
      </c>
    </row>
    <row r="3100" spans="2:6" x14ac:dyDescent="0.25">
      <c r="B3100" s="14">
        <v>3055</v>
      </c>
      <c r="C3100" s="17">
        <v>43</v>
      </c>
      <c r="D3100" s="17">
        <v>99.68</v>
      </c>
      <c r="E3100" s="17">
        <v>18881</v>
      </c>
      <c r="F3100" s="17">
        <v>213377.91999999993</v>
      </c>
    </row>
    <row r="3101" spans="2:6" x14ac:dyDescent="0.25">
      <c r="B3101" s="14">
        <v>3056</v>
      </c>
      <c r="C3101" s="17">
        <v>40</v>
      </c>
      <c r="D3101" s="17">
        <v>98.1</v>
      </c>
      <c r="E3101" s="17">
        <v>17345</v>
      </c>
      <c r="F3101" s="17">
        <v>206310.5</v>
      </c>
    </row>
    <row r="3102" spans="2:6" x14ac:dyDescent="0.25">
      <c r="B3102" s="14">
        <v>3057</v>
      </c>
      <c r="C3102" s="17">
        <v>40</v>
      </c>
      <c r="D3102" s="17">
        <v>82.94</v>
      </c>
      <c r="E3102" s="17">
        <v>18395</v>
      </c>
      <c r="F3102" s="17">
        <v>549123.69999999995</v>
      </c>
    </row>
    <row r="3103" spans="2:6" x14ac:dyDescent="0.25">
      <c r="B3103" s="14">
        <v>3058</v>
      </c>
      <c r="C3103" s="17">
        <v>44</v>
      </c>
      <c r="D3103" s="17">
        <v>101.78</v>
      </c>
      <c r="E3103" s="17">
        <v>17420</v>
      </c>
      <c r="F3103" s="17">
        <v>77092.400000000023</v>
      </c>
    </row>
    <row r="3104" spans="2:6" x14ac:dyDescent="0.25">
      <c r="B3104" s="14">
        <v>3059</v>
      </c>
      <c r="C3104" s="17">
        <v>40</v>
      </c>
      <c r="D3104" s="17">
        <v>99.16</v>
      </c>
      <c r="E3104" s="17">
        <v>28789</v>
      </c>
      <c r="F3104" s="17">
        <v>872733.76</v>
      </c>
    </row>
    <row r="3105" spans="2:6" x14ac:dyDescent="0.25">
      <c r="B3105" s="14">
        <v>3060</v>
      </c>
      <c r="C3105" s="17">
        <v>42</v>
      </c>
      <c r="D3105" s="17">
        <v>88.79</v>
      </c>
      <c r="E3105" s="17">
        <v>26250</v>
      </c>
      <c r="F3105" s="17">
        <v>940512.49999999977</v>
      </c>
    </row>
    <row r="3106" spans="2:6" x14ac:dyDescent="0.25">
      <c r="B3106" s="14">
        <v>3061</v>
      </c>
      <c r="C3106" s="17">
        <v>43</v>
      </c>
      <c r="D3106" s="17">
        <v>100.87</v>
      </c>
      <c r="E3106" s="17">
        <v>19771</v>
      </c>
      <c r="F3106" s="17">
        <v>239975.22999999998</v>
      </c>
    </row>
    <row r="3107" spans="2:6" x14ac:dyDescent="0.25">
      <c r="B3107" s="14">
        <v>3062</v>
      </c>
      <c r="C3107" s="17">
        <v>43</v>
      </c>
      <c r="D3107" s="17">
        <v>76.040000000000006</v>
      </c>
      <c r="E3107" s="17">
        <v>17551</v>
      </c>
      <c r="F3107" s="17">
        <v>553377.96</v>
      </c>
    </row>
    <row r="3108" spans="2:6" x14ac:dyDescent="0.25">
      <c r="B3108" s="14">
        <v>3063</v>
      </c>
      <c r="C3108" s="17">
        <v>41</v>
      </c>
      <c r="D3108" s="17">
        <v>93.09</v>
      </c>
      <c r="E3108" s="17">
        <v>9427</v>
      </c>
      <c r="F3108" s="17">
        <v>-238093.43000000005</v>
      </c>
    </row>
    <row r="3109" spans="2:6" x14ac:dyDescent="0.25">
      <c r="B3109" s="14">
        <v>3064</v>
      </c>
      <c r="C3109" s="17">
        <v>43</v>
      </c>
      <c r="D3109" s="17">
        <v>84.75</v>
      </c>
      <c r="E3109" s="17">
        <v>16456</v>
      </c>
      <c r="F3109" s="17">
        <v>322490</v>
      </c>
    </row>
    <row r="3110" spans="2:6" x14ac:dyDescent="0.25">
      <c r="B3110" s="14">
        <v>3065</v>
      </c>
      <c r="C3110" s="17">
        <v>41</v>
      </c>
      <c r="D3110" s="17">
        <v>94.19</v>
      </c>
      <c r="E3110" s="17">
        <v>14583</v>
      </c>
      <c r="F3110" s="17">
        <v>80541.229999999981</v>
      </c>
    </row>
    <row r="3111" spans="2:6" x14ac:dyDescent="0.25">
      <c r="B3111" s="14">
        <v>3066</v>
      </c>
      <c r="C3111" s="17">
        <v>41</v>
      </c>
      <c r="D3111" s="17">
        <v>77.959999999999994</v>
      </c>
      <c r="E3111" s="17">
        <v>17530</v>
      </c>
      <c r="F3111" s="17">
        <v>553101.20000000019</v>
      </c>
    </row>
    <row r="3112" spans="2:6" x14ac:dyDescent="0.25">
      <c r="B3112" s="14">
        <v>3067</v>
      </c>
      <c r="C3112" s="17">
        <v>40</v>
      </c>
      <c r="D3112" s="17">
        <v>83.57</v>
      </c>
      <c r="E3112" s="17">
        <v>23533</v>
      </c>
      <c r="F3112" s="17">
        <v>925094.19000000018</v>
      </c>
    </row>
    <row r="3113" spans="2:6" x14ac:dyDescent="0.25">
      <c r="B3113" s="14">
        <v>3068</v>
      </c>
      <c r="C3113" s="17">
        <v>41</v>
      </c>
      <c r="D3113" s="17">
        <v>88.12</v>
      </c>
      <c r="E3113" s="17">
        <v>17073</v>
      </c>
      <c r="F3113" s="17">
        <v>343061.24</v>
      </c>
    </row>
    <row r="3114" spans="2:6" x14ac:dyDescent="0.25">
      <c r="B3114" s="14">
        <v>3069</v>
      </c>
      <c r="C3114" s="17">
        <v>42</v>
      </c>
      <c r="D3114" s="17">
        <v>102.76</v>
      </c>
      <c r="E3114" s="17">
        <v>16541</v>
      </c>
      <c r="F3114" s="17">
        <v>47183.839999999967</v>
      </c>
    </row>
    <row r="3115" spans="2:6" x14ac:dyDescent="0.25">
      <c r="B3115" s="14">
        <v>3070</v>
      </c>
      <c r="C3115" s="17">
        <v>40</v>
      </c>
      <c r="D3115" s="17">
        <v>75.23</v>
      </c>
      <c r="E3115" s="17">
        <v>21370</v>
      </c>
      <c r="F3115" s="17">
        <v>940164.89999999991</v>
      </c>
    </row>
    <row r="3116" spans="2:6" x14ac:dyDescent="0.25">
      <c r="B3116" s="14">
        <v>3071</v>
      </c>
      <c r="C3116" s="17">
        <v>40</v>
      </c>
      <c r="D3116" s="17">
        <v>86.49</v>
      </c>
      <c r="E3116" s="17">
        <v>16233</v>
      </c>
      <c r="F3116" s="17">
        <v>327054.83000000007</v>
      </c>
    </row>
    <row r="3117" spans="2:6" x14ac:dyDescent="0.25">
      <c r="B3117" s="14">
        <v>3072</v>
      </c>
      <c r="C3117" s="17">
        <v>41</v>
      </c>
      <c r="D3117" s="17">
        <v>99.29</v>
      </c>
      <c r="E3117" s="17">
        <v>22973</v>
      </c>
      <c r="F3117" s="17">
        <v>498744.82999999984</v>
      </c>
    </row>
    <row r="3118" spans="2:6" x14ac:dyDescent="0.25">
      <c r="B3118" s="14">
        <v>3073</v>
      </c>
      <c r="C3118" s="17">
        <v>39</v>
      </c>
      <c r="D3118" s="17">
        <v>77.41</v>
      </c>
      <c r="E3118" s="17">
        <v>23258</v>
      </c>
      <c r="F3118" s="17">
        <v>1070878.22</v>
      </c>
    </row>
    <row r="3119" spans="2:6" x14ac:dyDescent="0.25">
      <c r="B3119" s="14">
        <v>3074</v>
      </c>
      <c r="C3119" s="17">
        <v>42</v>
      </c>
      <c r="D3119" s="17">
        <v>84.04</v>
      </c>
      <c r="E3119" s="17">
        <v>18402</v>
      </c>
      <c r="F3119" s="17">
        <v>492609.91999999993</v>
      </c>
    </row>
    <row r="3120" spans="2:6" x14ac:dyDescent="0.25">
      <c r="B3120" s="14">
        <v>3075</v>
      </c>
      <c r="C3120" s="17">
        <v>43</v>
      </c>
      <c r="D3120" s="17">
        <v>87.06</v>
      </c>
      <c r="E3120" s="17">
        <v>7867</v>
      </c>
      <c r="F3120" s="17">
        <v>-307649.02</v>
      </c>
    </row>
    <row r="3121" spans="2:6" x14ac:dyDescent="0.25">
      <c r="B3121" s="14">
        <v>3076</v>
      </c>
      <c r="C3121" s="17">
        <v>42</v>
      </c>
      <c r="D3121" s="17">
        <v>82.62</v>
      </c>
      <c r="E3121" s="17">
        <v>22932</v>
      </c>
      <c r="F3121" s="17">
        <v>855682.15999999992</v>
      </c>
    </row>
    <row r="3122" spans="2:6" x14ac:dyDescent="0.25">
      <c r="B3122" s="14">
        <v>3077</v>
      </c>
      <c r="C3122" s="17">
        <v>45</v>
      </c>
      <c r="D3122" s="17">
        <v>76.13</v>
      </c>
      <c r="E3122" s="17">
        <v>13090</v>
      </c>
      <c r="F3122" s="17">
        <v>169318.30000000005</v>
      </c>
    </row>
    <row r="3123" spans="2:6" x14ac:dyDescent="0.25">
      <c r="B3123" s="14">
        <v>3078</v>
      </c>
      <c r="C3123" s="17">
        <v>39</v>
      </c>
      <c r="D3123" s="17">
        <v>77.44</v>
      </c>
      <c r="E3123" s="17">
        <v>18468</v>
      </c>
      <c r="F3123" s="17">
        <v>674718.08000000007</v>
      </c>
    </row>
    <row r="3124" spans="2:6" x14ac:dyDescent="0.25">
      <c r="B3124" s="14">
        <v>3079</v>
      </c>
      <c r="C3124" s="17">
        <v>42</v>
      </c>
      <c r="D3124" s="17">
        <v>87.83</v>
      </c>
      <c r="E3124" s="17">
        <v>14823</v>
      </c>
      <c r="F3124" s="17">
        <v>175306.91000000003</v>
      </c>
    </row>
    <row r="3125" spans="2:6" x14ac:dyDescent="0.25">
      <c r="B3125" s="14">
        <v>3080</v>
      </c>
      <c r="C3125" s="17">
        <v>39</v>
      </c>
      <c r="D3125" s="17">
        <v>97.76</v>
      </c>
      <c r="E3125" s="17">
        <v>18515</v>
      </c>
      <c r="F3125" s="17">
        <v>302373.59999999986</v>
      </c>
    </row>
    <row r="3126" spans="2:6" x14ac:dyDescent="0.25">
      <c r="B3126" s="14">
        <v>3081</v>
      </c>
      <c r="C3126" s="17">
        <v>41</v>
      </c>
      <c r="D3126" s="17">
        <v>97.77</v>
      </c>
      <c r="E3126" s="17">
        <v>14595</v>
      </c>
      <c r="F3126" s="17">
        <v>29056.850000000093</v>
      </c>
    </row>
    <row r="3127" spans="2:6" x14ac:dyDescent="0.25">
      <c r="B3127" s="14">
        <v>3082</v>
      </c>
      <c r="C3127" s="17">
        <v>43</v>
      </c>
      <c r="D3127" s="17">
        <v>81.819999999999993</v>
      </c>
      <c r="E3127" s="17">
        <v>31409</v>
      </c>
      <c r="F3127" s="17">
        <v>1479919.62</v>
      </c>
    </row>
    <row r="3128" spans="2:6" x14ac:dyDescent="0.25">
      <c r="B3128" s="14">
        <v>3083</v>
      </c>
      <c r="C3128" s="17">
        <v>42</v>
      </c>
      <c r="D3128" s="17">
        <v>87</v>
      </c>
      <c r="E3128" s="17">
        <v>21418</v>
      </c>
      <c r="F3128" s="17">
        <v>649260</v>
      </c>
    </row>
    <row r="3129" spans="2:6" x14ac:dyDescent="0.25">
      <c r="B3129" s="14">
        <v>3084</v>
      </c>
      <c r="C3129" s="17">
        <v>44</v>
      </c>
      <c r="D3129" s="17">
        <v>84.71</v>
      </c>
      <c r="E3129" s="17">
        <v>18286</v>
      </c>
      <c r="F3129" s="17">
        <v>435322.94000000018</v>
      </c>
    </row>
    <row r="3130" spans="2:6" x14ac:dyDescent="0.25">
      <c r="B3130" s="14">
        <v>3085</v>
      </c>
      <c r="C3130" s="17">
        <v>43</v>
      </c>
      <c r="D3130" s="17">
        <v>103.08</v>
      </c>
      <c r="E3130" s="17">
        <v>22904</v>
      </c>
      <c r="F3130" s="17">
        <v>362079.67999999993</v>
      </c>
    </row>
    <row r="3131" spans="2:6" x14ac:dyDescent="0.25">
      <c r="B3131" s="14">
        <v>3086</v>
      </c>
      <c r="C3131" s="17">
        <v>42</v>
      </c>
      <c r="D3131" s="17">
        <v>92.1</v>
      </c>
      <c r="E3131" s="17">
        <v>15663</v>
      </c>
      <c r="F3131" s="17">
        <v>166528.70000000007</v>
      </c>
    </row>
    <row r="3132" spans="2:6" x14ac:dyDescent="0.25">
      <c r="B3132" s="14">
        <v>3087</v>
      </c>
      <c r="C3132" s="17">
        <v>43</v>
      </c>
      <c r="D3132" s="17">
        <v>77.97</v>
      </c>
      <c r="E3132" s="17">
        <v>19806</v>
      </c>
      <c r="F3132" s="17">
        <v>695462.17999999993</v>
      </c>
    </row>
    <row r="3133" spans="2:6" x14ac:dyDescent="0.25">
      <c r="B3133" s="14">
        <v>3088</v>
      </c>
      <c r="C3133" s="17">
        <v>41</v>
      </c>
      <c r="D3133" s="17">
        <v>89.24</v>
      </c>
      <c r="E3133" s="17">
        <v>21879</v>
      </c>
      <c r="F3133" s="17">
        <v>654400.04</v>
      </c>
    </row>
    <row r="3134" spans="2:6" x14ac:dyDescent="0.25">
      <c r="B3134" s="14">
        <v>3089</v>
      </c>
      <c r="C3134" s="17">
        <v>43</v>
      </c>
      <c r="D3134" s="17">
        <v>94.4</v>
      </c>
      <c r="E3134" s="17">
        <v>5953</v>
      </c>
      <c r="F3134" s="17">
        <v>-483295.2</v>
      </c>
    </row>
    <row r="3135" spans="2:6" x14ac:dyDescent="0.25">
      <c r="B3135" s="14">
        <v>3090</v>
      </c>
      <c r="C3135" s="17">
        <v>43</v>
      </c>
      <c r="D3135" s="17">
        <v>93.15</v>
      </c>
      <c r="E3135" s="17">
        <v>17916</v>
      </c>
      <c r="F3135" s="17">
        <v>276020.59999999986</v>
      </c>
    </row>
    <row r="3136" spans="2:6" x14ac:dyDescent="0.25">
      <c r="B3136" s="14">
        <v>3091</v>
      </c>
      <c r="C3136" s="17">
        <v>39</v>
      </c>
      <c r="D3136" s="17">
        <v>91.24</v>
      </c>
      <c r="E3136" s="17">
        <v>19276</v>
      </c>
      <c r="F3136" s="17">
        <v>475417.76</v>
      </c>
    </row>
    <row r="3137" spans="2:6" x14ac:dyDescent="0.25">
      <c r="B3137" s="14">
        <v>3092</v>
      </c>
      <c r="C3137" s="17">
        <v>42</v>
      </c>
      <c r="D3137" s="17">
        <v>85.61</v>
      </c>
      <c r="E3137" s="17">
        <v>14674</v>
      </c>
      <c r="F3137" s="17">
        <v>197576.86</v>
      </c>
    </row>
    <row r="3138" spans="2:6" x14ac:dyDescent="0.25">
      <c r="B3138" s="14">
        <v>3093</v>
      </c>
      <c r="C3138" s="17">
        <v>43</v>
      </c>
      <c r="D3138" s="17">
        <v>92.93</v>
      </c>
      <c r="E3138" s="17">
        <v>14591</v>
      </c>
      <c r="F3138" s="17">
        <v>70254.369999999879</v>
      </c>
    </row>
    <row r="3139" spans="2:6" x14ac:dyDescent="0.25">
      <c r="B3139" s="14">
        <v>3094</v>
      </c>
      <c r="C3139" s="17">
        <v>44</v>
      </c>
      <c r="D3139" s="17">
        <v>93.2</v>
      </c>
      <c r="E3139" s="17">
        <v>26876</v>
      </c>
      <c r="F3139" s="17">
        <v>810936.79999999981</v>
      </c>
    </row>
    <row r="3140" spans="2:6" x14ac:dyDescent="0.25">
      <c r="B3140" s="14">
        <v>3095</v>
      </c>
      <c r="C3140" s="17">
        <v>40</v>
      </c>
      <c r="D3140" s="17">
        <v>102.13</v>
      </c>
      <c r="E3140" s="17">
        <v>16049</v>
      </c>
      <c r="F3140" s="17">
        <v>62706.630000000121</v>
      </c>
    </row>
    <row r="3141" spans="2:6" x14ac:dyDescent="0.25">
      <c r="B3141" s="14">
        <v>3096</v>
      </c>
      <c r="C3141" s="17">
        <v>41</v>
      </c>
      <c r="D3141" s="17">
        <v>100.78</v>
      </c>
      <c r="E3141" s="17">
        <v>16982</v>
      </c>
      <c r="F3141" s="17">
        <v>121710.04000000004</v>
      </c>
    </row>
    <row r="3142" spans="2:6" x14ac:dyDescent="0.25">
      <c r="B3142" s="14">
        <v>3097</v>
      </c>
      <c r="C3142" s="17">
        <v>41</v>
      </c>
      <c r="D3142" s="17">
        <v>91.39</v>
      </c>
      <c r="E3142" s="17">
        <v>13073</v>
      </c>
      <c r="F3142" s="17">
        <v>20792.530000000028</v>
      </c>
    </row>
    <row r="3143" spans="2:6" x14ac:dyDescent="0.25">
      <c r="B3143" s="14">
        <v>3098</v>
      </c>
      <c r="C3143" s="17">
        <v>43</v>
      </c>
      <c r="D3143" s="17">
        <v>89.91</v>
      </c>
      <c r="E3143" s="17">
        <v>12330</v>
      </c>
      <c r="F3143" s="17">
        <v>-35110.29999999993</v>
      </c>
    </row>
    <row r="3144" spans="2:6" x14ac:dyDescent="0.25">
      <c r="B3144" s="14">
        <v>3099</v>
      </c>
      <c r="C3144" s="17">
        <v>39</v>
      </c>
      <c r="D3144" s="17">
        <v>95.63</v>
      </c>
      <c r="E3144" s="17">
        <v>20059</v>
      </c>
      <c r="F3144" s="17">
        <v>441197.83000000007</v>
      </c>
    </row>
    <row r="3145" spans="2:6" x14ac:dyDescent="0.25">
      <c r="B3145" s="14">
        <v>3100</v>
      </c>
      <c r="C3145" s="17">
        <v>40</v>
      </c>
      <c r="D3145" s="17">
        <v>94.81</v>
      </c>
      <c r="E3145" s="17">
        <v>15404</v>
      </c>
      <c r="F3145" s="17">
        <v>138782.76</v>
      </c>
    </row>
    <row r="3146" spans="2:6" x14ac:dyDescent="0.25">
      <c r="B3146" s="14">
        <v>3101</v>
      </c>
      <c r="C3146" s="17">
        <v>43</v>
      </c>
      <c r="D3146" s="17">
        <v>98.03</v>
      </c>
      <c r="E3146" s="17">
        <v>13785</v>
      </c>
      <c r="F3146" s="17">
        <v>-50883.550000000047</v>
      </c>
    </row>
    <row r="3147" spans="2:6" x14ac:dyDescent="0.25">
      <c r="B3147" s="14">
        <v>3102</v>
      </c>
      <c r="C3147" s="17">
        <v>43</v>
      </c>
      <c r="D3147" s="17">
        <v>101.25</v>
      </c>
      <c r="E3147" s="17">
        <v>24122</v>
      </c>
      <c r="F3147" s="17">
        <v>470679.5</v>
      </c>
    </row>
    <row r="3148" spans="2:6" x14ac:dyDescent="0.25">
      <c r="B3148" s="14">
        <v>3103</v>
      </c>
      <c r="C3148" s="17">
        <v>41</v>
      </c>
      <c r="D3148" s="17">
        <v>87.24</v>
      </c>
      <c r="E3148" s="17">
        <v>17703</v>
      </c>
      <c r="F3148" s="17">
        <v>402664.28</v>
      </c>
    </row>
    <row r="3149" spans="2:6" x14ac:dyDescent="0.25">
      <c r="B3149" s="14">
        <v>3104</v>
      </c>
      <c r="C3149" s="17">
        <v>43</v>
      </c>
      <c r="D3149" s="17">
        <v>102.69</v>
      </c>
      <c r="E3149" s="17">
        <v>18782</v>
      </c>
      <c r="F3149" s="17">
        <v>151268.42000000004</v>
      </c>
    </row>
    <row r="3150" spans="2:6" x14ac:dyDescent="0.25">
      <c r="B3150" s="14">
        <v>3105</v>
      </c>
      <c r="C3150" s="17">
        <v>39</v>
      </c>
      <c r="D3150" s="17">
        <v>93.55</v>
      </c>
      <c r="E3150" s="17">
        <v>21539</v>
      </c>
      <c r="F3150" s="17">
        <v>581266.55000000005</v>
      </c>
    </row>
    <row r="3151" spans="2:6" x14ac:dyDescent="0.25">
      <c r="B3151" s="14">
        <v>3106</v>
      </c>
      <c r="C3151" s="17">
        <v>43</v>
      </c>
      <c r="D3151" s="17">
        <v>88.37</v>
      </c>
      <c r="E3151" s="17">
        <v>16967</v>
      </c>
      <c r="F3151" s="17">
        <v>297478.20999999996</v>
      </c>
    </row>
    <row r="3152" spans="2:6" x14ac:dyDescent="0.25">
      <c r="B3152" s="14">
        <v>3107</v>
      </c>
      <c r="C3152" s="17">
        <v>42</v>
      </c>
      <c r="D3152" s="17">
        <v>96.34</v>
      </c>
      <c r="E3152" s="17">
        <v>15617</v>
      </c>
      <c r="F3152" s="17">
        <v>97327.219999999972</v>
      </c>
    </row>
    <row r="3153" spans="2:6" x14ac:dyDescent="0.25">
      <c r="B3153" s="14">
        <v>3108</v>
      </c>
      <c r="C3153" s="17">
        <v>40</v>
      </c>
      <c r="D3153" s="17">
        <v>98.42</v>
      </c>
      <c r="E3153" s="17">
        <v>14229</v>
      </c>
      <c r="F3153" s="17">
        <v>11992.819999999949</v>
      </c>
    </row>
    <row r="3154" spans="2:6" x14ac:dyDescent="0.25">
      <c r="B3154" s="14">
        <v>3109</v>
      </c>
      <c r="C3154" s="17">
        <v>41</v>
      </c>
      <c r="D3154" s="17">
        <v>100.15</v>
      </c>
      <c r="E3154" s="17">
        <v>13474</v>
      </c>
      <c r="F3154" s="17">
        <v>-70529.100000000093</v>
      </c>
    </row>
    <row r="3155" spans="2:6" x14ac:dyDescent="0.25">
      <c r="B3155" s="14">
        <v>3110</v>
      </c>
      <c r="C3155" s="17">
        <v>41</v>
      </c>
      <c r="D3155" s="17">
        <v>94.66</v>
      </c>
      <c r="E3155" s="17">
        <v>12366</v>
      </c>
      <c r="F3155" s="17">
        <v>-66737.559999999939</v>
      </c>
    </row>
    <row r="3156" spans="2:6" x14ac:dyDescent="0.25">
      <c r="B3156" s="14">
        <v>3111</v>
      </c>
      <c r="C3156" s="17">
        <v>44</v>
      </c>
      <c r="D3156" s="17">
        <v>82.57</v>
      </c>
      <c r="E3156" s="17">
        <v>23379</v>
      </c>
      <c r="F3156" s="17">
        <v>843340.9700000002</v>
      </c>
    </row>
    <row r="3157" spans="2:6" x14ac:dyDescent="0.25">
      <c r="B3157" s="14">
        <v>3112</v>
      </c>
      <c r="C3157" s="17">
        <v>41</v>
      </c>
      <c r="D3157" s="17">
        <v>75.72</v>
      </c>
      <c r="E3157" s="17">
        <v>21221</v>
      </c>
      <c r="F3157" s="17">
        <v>896063.88000000012</v>
      </c>
    </row>
    <row r="3158" spans="2:6" x14ac:dyDescent="0.25">
      <c r="B3158" s="14">
        <v>3113</v>
      </c>
      <c r="C3158" s="17">
        <v>42</v>
      </c>
      <c r="D3158" s="17">
        <v>86.46</v>
      </c>
      <c r="E3158" s="17">
        <v>10787</v>
      </c>
      <c r="F3158" s="17">
        <v>-89085.019999999902</v>
      </c>
    </row>
    <row r="3159" spans="2:6" x14ac:dyDescent="0.25">
      <c r="B3159" s="14">
        <v>3114</v>
      </c>
      <c r="C3159" s="17">
        <v>42</v>
      </c>
      <c r="D3159" s="17">
        <v>96.11</v>
      </c>
      <c r="E3159" s="17">
        <v>14929</v>
      </c>
      <c r="F3159" s="17">
        <v>59026.810000000056</v>
      </c>
    </row>
    <row r="3160" spans="2:6" x14ac:dyDescent="0.25">
      <c r="B3160" s="14">
        <v>3115</v>
      </c>
      <c r="C3160" s="17">
        <v>41</v>
      </c>
      <c r="D3160" s="17">
        <v>78.349999999999994</v>
      </c>
      <c r="E3160" s="17">
        <v>19437</v>
      </c>
      <c r="F3160" s="17">
        <v>698157.05</v>
      </c>
    </row>
    <row r="3161" spans="2:6" x14ac:dyDescent="0.25">
      <c r="B3161" s="14">
        <v>3116</v>
      </c>
      <c r="C3161" s="17">
        <v>44</v>
      </c>
      <c r="D3161" s="17">
        <v>85.4</v>
      </c>
      <c r="E3161" s="17">
        <v>9509</v>
      </c>
      <c r="F3161" s="17">
        <v>-188173.60000000009</v>
      </c>
    </row>
    <row r="3162" spans="2:6" x14ac:dyDescent="0.25">
      <c r="B3162" s="14">
        <v>3117</v>
      </c>
      <c r="C3162" s="17">
        <v>45</v>
      </c>
      <c r="D3162" s="17">
        <v>88.47</v>
      </c>
      <c r="E3162" s="17">
        <v>12461</v>
      </c>
      <c r="F3162" s="17">
        <v>-33430.670000000042</v>
      </c>
    </row>
    <row r="3163" spans="2:6" x14ac:dyDescent="0.25">
      <c r="B3163" s="14">
        <v>3118</v>
      </c>
      <c r="C3163" s="17">
        <v>42</v>
      </c>
      <c r="D3163" s="17">
        <v>92.03</v>
      </c>
      <c r="E3163" s="17">
        <v>16979</v>
      </c>
      <c r="F3163" s="17">
        <v>253125.62999999989</v>
      </c>
    </row>
    <row r="3164" spans="2:6" x14ac:dyDescent="0.25">
      <c r="B3164" s="14">
        <v>3119</v>
      </c>
      <c r="C3164" s="17">
        <v>43</v>
      </c>
      <c r="D3164" s="17">
        <v>76.47</v>
      </c>
      <c r="E3164" s="17">
        <v>36506</v>
      </c>
      <c r="F3164" s="17">
        <v>2053322.1800000002</v>
      </c>
    </row>
    <row r="3165" spans="2:6" x14ac:dyDescent="0.25">
      <c r="B3165" s="14">
        <v>3120</v>
      </c>
      <c r="C3165" s="17">
        <v>43</v>
      </c>
      <c r="D3165" s="17">
        <v>75.739999999999995</v>
      </c>
      <c r="E3165" s="17">
        <v>24147</v>
      </c>
      <c r="F3165" s="17">
        <v>1088038.2200000002</v>
      </c>
    </row>
    <row r="3166" spans="2:6" x14ac:dyDescent="0.25">
      <c r="B3166" s="14">
        <v>3121</v>
      </c>
      <c r="C3166" s="17">
        <v>44</v>
      </c>
      <c r="D3166" s="17">
        <v>97.07</v>
      </c>
      <c r="E3166" s="17">
        <v>23750</v>
      </c>
      <c r="F3166" s="17">
        <v>525837.50000000023</v>
      </c>
    </row>
    <row r="3167" spans="2:6" x14ac:dyDescent="0.25">
      <c r="B3167" s="14">
        <v>3122</v>
      </c>
      <c r="C3167" s="17">
        <v>41</v>
      </c>
      <c r="D3167" s="17">
        <v>81.19</v>
      </c>
      <c r="E3167" s="17">
        <v>19643</v>
      </c>
      <c r="F3167" s="17">
        <v>658778.83000000007</v>
      </c>
    </row>
    <row r="3168" spans="2:6" x14ac:dyDescent="0.25">
      <c r="B3168" s="14">
        <v>3123</v>
      </c>
      <c r="C3168" s="17">
        <v>41</v>
      </c>
      <c r="D3168" s="17">
        <v>79.11</v>
      </c>
      <c r="E3168" s="17">
        <v>19800</v>
      </c>
      <c r="F3168" s="17">
        <v>712022</v>
      </c>
    </row>
    <row r="3169" spans="2:6" x14ac:dyDescent="0.25">
      <c r="B3169" s="14">
        <v>3124</v>
      </c>
      <c r="C3169" s="17">
        <v>43</v>
      </c>
      <c r="D3169" s="17">
        <v>99.4</v>
      </c>
      <c r="E3169" s="17">
        <v>20748</v>
      </c>
      <c r="F3169" s="17">
        <v>324336.79999999981</v>
      </c>
    </row>
    <row r="3170" spans="2:6" x14ac:dyDescent="0.25">
      <c r="B3170" s="14">
        <v>3125</v>
      </c>
      <c r="C3170" s="17">
        <v>39</v>
      </c>
      <c r="D3170" s="17">
        <v>88.58</v>
      </c>
      <c r="E3170" s="17">
        <v>15422</v>
      </c>
      <c r="F3170" s="17">
        <v>251439.24</v>
      </c>
    </row>
    <row r="3171" spans="2:6" x14ac:dyDescent="0.25">
      <c r="B3171" s="14">
        <v>3126</v>
      </c>
      <c r="C3171" s="17">
        <v>39</v>
      </c>
      <c r="D3171" s="17">
        <v>88.62</v>
      </c>
      <c r="E3171" s="17">
        <v>15941</v>
      </c>
      <c r="F3171" s="17">
        <v>287868.57999999984</v>
      </c>
    </row>
    <row r="3172" spans="2:6" x14ac:dyDescent="0.25">
      <c r="B3172" s="14">
        <v>3127</v>
      </c>
      <c r="C3172" s="17">
        <v>41</v>
      </c>
      <c r="D3172" s="17">
        <v>104.81</v>
      </c>
      <c r="E3172" s="17">
        <v>13963</v>
      </c>
      <c r="F3172" s="17">
        <v>-107308.03000000003</v>
      </c>
    </row>
    <row r="3173" spans="2:6" x14ac:dyDescent="0.25">
      <c r="B3173" s="14">
        <v>3128</v>
      </c>
      <c r="C3173" s="17">
        <v>39</v>
      </c>
      <c r="D3173" s="17">
        <v>90.32</v>
      </c>
      <c r="E3173" s="17">
        <v>19688</v>
      </c>
      <c r="F3173" s="17">
        <v>521859.84000000008</v>
      </c>
    </row>
    <row r="3174" spans="2:6" x14ac:dyDescent="0.25">
      <c r="B3174" s="14">
        <v>3129</v>
      </c>
      <c r="C3174" s="17">
        <v>45</v>
      </c>
      <c r="D3174" s="17">
        <v>79.61</v>
      </c>
      <c r="E3174" s="17">
        <v>23071</v>
      </c>
      <c r="F3174" s="17">
        <v>866251.69</v>
      </c>
    </row>
    <row r="3175" spans="2:6" x14ac:dyDescent="0.25">
      <c r="B3175" s="14">
        <v>3130</v>
      </c>
      <c r="C3175" s="17">
        <v>42</v>
      </c>
      <c r="D3175" s="17">
        <v>95.15</v>
      </c>
      <c r="E3175" s="17">
        <v>21030</v>
      </c>
      <c r="F3175" s="17">
        <v>450705.49999999977</v>
      </c>
    </row>
    <row r="3176" spans="2:6" x14ac:dyDescent="0.25">
      <c r="B3176" s="14">
        <v>3131</v>
      </c>
      <c r="C3176" s="17">
        <v>42</v>
      </c>
      <c r="D3176" s="17">
        <v>80.05</v>
      </c>
      <c r="E3176" s="17">
        <v>18719</v>
      </c>
      <c r="F3176" s="17">
        <v>590427.05000000005</v>
      </c>
    </row>
    <row r="3177" spans="2:6" x14ac:dyDescent="0.25">
      <c r="B3177" s="14">
        <v>3132</v>
      </c>
      <c r="C3177" s="17">
        <v>42</v>
      </c>
      <c r="D3177" s="17">
        <v>90.86</v>
      </c>
      <c r="E3177" s="17">
        <v>20564</v>
      </c>
      <c r="F3177" s="17">
        <v>510102.95999999996</v>
      </c>
    </row>
    <row r="3178" spans="2:6" x14ac:dyDescent="0.25">
      <c r="B3178" s="14">
        <v>3133</v>
      </c>
      <c r="C3178" s="17">
        <v>41</v>
      </c>
      <c r="D3178" s="17">
        <v>87.97</v>
      </c>
      <c r="E3178" s="17">
        <v>18588</v>
      </c>
      <c r="F3178" s="17">
        <v>451717.64000000013</v>
      </c>
    </row>
    <row r="3179" spans="2:6" x14ac:dyDescent="0.25">
      <c r="B3179" s="14">
        <v>3134</v>
      </c>
      <c r="C3179" s="17">
        <v>43</v>
      </c>
      <c r="D3179" s="17">
        <v>95.75</v>
      </c>
      <c r="E3179" s="17">
        <v>24756</v>
      </c>
      <c r="F3179" s="17">
        <v>641549</v>
      </c>
    </row>
    <row r="3180" spans="2:6" x14ac:dyDescent="0.25">
      <c r="B3180" s="14">
        <v>3135</v>
      </c>
      <c r="C3180" s="17">
        <v>40</v>
      </c>
      <c r="D3180" s="17">
        <v>84.72</v>
      </c>
      <c r="E3180" s="17">
        <v>20650</v>
      </c>
      <c r="F3180" s="17">
        <v>683882</v>
      </c>
    </row>
    <row r="3181" spans="2:6" x14ac:dyDescent="0.25">
      <c r="B3181" s="14">
        <v>3136</v>
      </c>
      <c r="C3181" s="17">
        <v>42</v>
      </c>
      <c r="D3181" s="17">
        <v>94.23</v>
      </c>
      <c r="E3181" s="17">
        <v>21834</v>
      </c>
      <c r="F3181" s="17">
        <v>520520.17999999993</v>
      </c>
    </row>
    <row r="3182" spans="2:6" x14ac:dyDescent="0.25">
      <c r="B3182" s="14">
        <v>3137</v>
      </c>
      <c r="C3182" s="17">
        <v>40</v>
      </c>
      <c r="D3182" s="17">
        <v>91.5</v>
      </c>
      <c r="E3182" s="17">
        <v>13614</v>
      </c>
      <c r="F3182" s="17">
        <v>68945</v>
      </c>
    </row>
    <row r="3183" spans="2:6" x14ac:dyDescent="0.25">
      <c r="B3183" s="14">
        <v>3138</v>
      </c>
      <c r="C3183" s="17">
        <v>41</v>
      </c>
      <c r="D3183" s="17">
        <v>96.53</v>
      </c>
      <c r="E3183" s="17">
        <v>23480</v>
      </c>
      <c r="F3183" s="17">
        <v>593315.59999999986</v>
      </c>
    </row>
    <row r="3184" spans="2:6" x14ac:dyDescent="0.25">
      <c r="B3184" s="14">
        <v>3139</v>
      </c>
      <c r="C3184" s="17">
        <v>44</v>
      </c>
      <c r="D3184" s="17">
        <v>103.47</v>
      </c>
      <c r="E3184" s="17">
        <v>16487</v>
      </c>
      <c r="F3184" s="17">
        <v>-424.89000000001397</v>
      </c>
    </row>
    <row r="3185" spans="2:6" x14ac:dyDescent="0.25">
      <c r="B3185" s="14">
        <v>3140</v>
      </c>
      <c r="C3185" s="17">
        <v>42</v>
      </c>
      <c r="D3185" s="17">
        <v>103.03</v>
      </c>
      <c r="E3185" s="17">
        <v>21293</v>
      </c>
      <c r="F3185" s="17">
        <v>299183.20999999996</v>
      </c>
    </row>
    <row r="3186" spans="2:6" x14ac:dyDescent="0.25">
      <c r="B3186" s="14">
        <v>3141</v>
      </c>
      <c r="C3186" s="17">
        <v>41</v>
      </c>
      <c r="D3186" s="17">
        <v>86.03</v>
      </c>
      <c r="E3186" s="17">
        <v>15487</v>
      </c>
      <c r="F3186" s="17">
        <v>264599.3899999999</v>
      </c>
    </row>
    <row r="3187" spans="2:6" x14ac:dyDescent="0.25">
      <c r="B3187" s="14">
        <v>3142</v>
      </c>
      <c r="C3187" s="17">
        <v>42</v>
      </c>
      <c r="D3187" s="17">
        <v>77.680000000000007</v>
      </c>
      <c r="E3187" s="17">
        <v>16002</v>
      </c>
      <c r="F3187" s="17">
        <v>419278.6399999999</v>
      </c>
    </row>
    <row r="3188" spans="2:6" x14ac:dyDescent="0.25">
      <c r="B3188" s="14">
        <v>3143</v>
      </c>
      <c r="C3188" s="17">
        <v>44</v>
      </c>
      <c r="D3188" s="17">
        <v>95.35</v>
      </c>
      <c r="E3188" s="17">
        <v>16983</v>
      </c>
      <c r="F3188" s="17">
        <v>163035.95000000007</v>
      </c>
    </row>
    <row r="3189" spans="2:6" x14ac:dyDescent="0.25">
      <c r="B3189" s="14">
        <v>3144</v>
      </c>
      <c r="C3189" s="17">
        <v>42</v>
      </c>
      <c r="D3189" s="17">
        <v>93.56</v>
      </c>
      <c r="E3189" s="17">
        <v>25340</v>
      </c>
      <c r="F3189" s="17">
        <v>757569.59999999986</v>
      </c>
    </row>
    <row r="3190" spans="2:6" x14ac:dyDescent="0.25">
      <c r="B3190" s="14">
        <v>3145</v>
      </c>
      <c r="C3190" s="17">
        <v>40</v>
      </c>
      <c r="D3190" s="17">
        <v>76.67</v>
      </c>
      <c r="E3190" s="17">
        <v>16053</v>
      </c>
      <c r="F3190" s="17">
        <v>471643.49</v>
      </c>
    </row>
    <row r="3191" spans="2:6" x14ac:dyDescent="0.25">
      <c r="B3191" s="14">
        <v>3146</v>
      </c>
      <c r="C3191" s="17">
        <v>39</v>
      </c>
      <c r="D3191" s="17">
        <v>102.72</v>
      </c>
      <c r="E3191" s="17">
        <v>12741</v>
      </c>
      <c r="F3191" s="17">
        <v>-120195.52000000002</v>
      </c>
    </row>
    <row r="3192" spans="2:6" x14ac:dyDescent="0.25">
      <c r="B3192" s="14">
        <v>3147</v>
      </c>
      <c r="C3192" s="17">
        <v>41</v>
      </c>
      <c r="D3192" s="17">
        <v>104.23</v>
      </c>
      <c r="E3192" s="17">
        <v>17672</v>
      </c>
      <c r="F3192" s="17">
        <v>100223.43999999994</v>
      </c>
    </row>
    <row r="3193" spans="2:6" x14ac:dyDescent="0.25">
      <c r="B3193" s="14">
        <v>3148</v>
      </c>
      <c r="C3193" s="17">
        <v>42</v>
      </c>
      <c r="D3193" s="17">
        <v>77.260000000000005</v>
      </c>
      <c r="E3193" s="17">
        <v>24948</v>
      </c>
      <c r="F3193" s="17">
        <v>1139353.5199999998</v>
      </c>
    </row>
    <row r="3194" spans="2:6" x14ac:dyDescent="0.25">
      <c r="B3194" s="14">
        <v>3149</v>
      </c>
      <c r="C3194" s="17">
        <v>39</v>
      </c>
      <c r="D3194" s="17">
        <v>87.91</v>
      </c>
      <c r="E3194" s="17">
        <v>17223</v>
      </c>
      <c r="F3194" s="17">
        <v>391606.07000000007</v>
      </c>
    </row>
    <row r="3195" spans="2:6" x14ac:dyDescent="0.25">
      <c r="B3195" s="14">
        <v>3150</v>
      </c>
      <c r="C3195" s="17">
        <v>42</v>
      </c>
      <c r="D3195" s="17">
        <v>79.33</v>
      </c>
      <c r="E3195" s="17">
        <v>15439</v>
      </c>
      <c r="F3195" s="17">
        <v>349147.13000000012</v>
      </c>
    </row>
    <row r="3196" spans="2:6" x14ac:dyDescent="0.25">
      <c r="B3196" s="14">
        <v>3151</v>
      </c>
      <c r="C3196" s="17">
        <v>42</v>
      </c>
      <c r="D3196" s="17">
        <v>91.43</v>
      </c>
      <c r="E3196" s="17">
        <v>12298</v>
      </c>
      <c r="F3196" s="17">
        <v>-43620.14000000013</v>
      </c>
    </row>
    <row r="3197" spans="2:6" x14ac:dyDescent="0.25">
      <c r="B3197" s="14">
        <v>3152</v>
      </c>
      <c r="C3197" s="17">
        <v>40</v>
      </c>
      <c r="D3197" s="17">
        <v>84.33</v>
      </c>
      <c r="E3197" s="17">
        <v>11772</v>
      </c>
      <c r="F3197" s="17">
        <v>29015.239999999991</v>
      </c>
    </row>
    <row r="3198" spans="2:6" x14ac:dyDescent="0.25">
      <c r="B3198" s="14">
        <v>3153</v>
      </c>
      <c r="C3198" s="17">
        <v>45</v>
      </c>
      <c r="D3198" s="17">
        <v>79.239999999999995</v>
      </c>
      <c r="E3198" s="17">
        <v>15309</v>
      </c>
      <c r="F3198" s="17">
        <v>294500.84000000008</v>
      </c>
    </row>
    <row r="3199" spans="2:6" x14ac:dyDescent="0.25">
      <c r="B3199" s="14">
        <v>3154</v>
      </c>
      <c r="C3199" s="17">
        <v>42</v>
      </c>
      <c r="D3199" s="17">
        <v>93.21</v>
      </c>
      <c r="E3199" s="17">
        <v>18082</v>
      </c>
      <c r="F3199" s="17">
        <v>303450.78000000003</v>
      </c>
    </row>
    <row r="3200" spans="2:6" x14ac:dyDescent="0.25">
      <c r="B3200" s="14">
        <v>3155</v>
      </c>
      <c r="C3200" s="17">
        <v>39</v>
      </c>
      <c r="D3200" s="17">
        <v>92.43</v>
      </c>
      <c r="E3200" s="17">
        <v>12413</v>
      </c>
      <c r="F3200" s="17">
        <v>-11253.590000000084</v>
      </c>
    </row>
    <row r="3201" spans="2:6" x14ac:dyDescent="0.25">
      <c r="B3201" s="14">
        <v>3156</v>
      </c>
      <c r="C3201" s="17">
        <v>40</v>
      </c>
      <c r="D3201" s="17">
        <v>94.74</v>
      </c>
      <c r="E3201" s="17">
        <v>14039</v>
      </c>
      <c r="F3201" s="17">
        <v>52146.140000000014</v>
      </c>
    </row>
    <row r="3202" spans="2:6" x14ac:dyDescent="0.25">
      <c r="B3202" s="14">
        <v>3157</v>
      </c>
      <c r="C3202" s="17">
        <v>45</v>
      </c>
      <c r="D3202" s="17">
        <v>86.55</v>
      </c>
      <c r="E3202" s="17">
        <v>14287</v>
      </c>
      <c r="F3202" s="17">
        <v>113658.15000000002</v>
      </c>
    </row>
    <row r="3203" spans="2:6" x14ac:dyDescent="0.25">
      <c r="B3203" s="14">
        <v>3158</v>
      </c>
      <c r="C3203" s="17">
        <v>45</v>
      </c>
      <c r="D3203" s="17">
        <v>96.27</v>
      </c>
      <c r="E3203" s="17">
        <v>14298</v>
      </c>
      <c r="F3203" s="17">
        <v>-24576.459999999963</v>
      </c>
    </row>
    <row r="3204" spans="2:6" x14ac:dyDescent="0.25">
      <c r="B3204" s="14">
        <v>3159</v>
      </c>
      <c r="C3204" s="17">
        <v>43</v>
      </c>
      <c r="D3204" s="17">
        <v>89.63</v>
      </c>
      <c r="E3204" s="17">
        <v>5472</v>
      </c>
      <c r="F3204" s="17">
        <v>-486823.36</v>
      </c>
    </row>
    <row r="3205" spans="2:6" x14ac:dyDescent="0.25">
      <c r="B3205" s="14">
        <v>3160</v>
      </c>
      <c r="C3205" s="17">
        <v>43</v>
      </c>
      <c r="D3205" s="17">
        <v>93.1</v>
      </c>
      <c r="E3205" s="17">
        <v>17185</v>
      </c>
      <c r="F3205" s="17">
        <v>230936.5</v>
      </c>
    </row>
    <row r="3206" spans="2:6" x14ac:dyDescent="0.25">
      <c r="B3206" s="14">
        <v>3161</v>
      </c>
      <c r="C3206" s="17">
        <v>42</v>
      </c>
      <c r="D3206" s="17">
        <v>101.74</v>
      </c>
      <c r="E3206" s="17">
        <v>7292</v>
      </c>
      <c r="F3206" s="17">
        <v>-447044.07999999996</v>
      </c>
    </row>
    <row r="3207" spans="2:6" x14ac:dyDescent="0.25">
      <c r="B3207" s="14">
        <v>3162</v>
      </c>
      <c r="C3207" s="17">
        <v>43</v>
      </c>
      <c r="D3207" s="17">
        <v>91.65</v>
      </c>
      <c r="E3207" s="17">
        <v>25087</v>
      </c>
      <c r="F3207" s="17">
        <v>764348.45</v>
      </c>
    </row>
    <row r="3208" spans="2:6" x14ac:dyDescent="0.25">
      <c r="B3208" s="14">
        <v>3163</v>
      </c>
      <c r="C3208" s="17">
        <v>41</v>
      </c>
      <c r="D3208" s="17">
        <v>76.540000000000006</v>
      </c>
      <c r="E3208" s="17">
        <v>28355</v>
      </c>
      <c r="F3208" s="17">
        <v>1459798.2999999998</v>
      </c>
    </row>
    <row r="3209" spans="2:6" x14ac:dyDescent="0.25">
      <c r="B3209" s="14">
        <v>3164</v>
      </c>
      <c r="C3209" s="17">
        <v>43</v>
      </c>
      <c r="D3209" s="17">
        <v>86.88</v>
      </c>
      <c r="E3209" s="17">
        <v>12049</v>
      </c>
      <c r="F3209" s="17">
        <v>-17173.119999999995</v>
      </c>
    </row>
    <row r="3210" spans="2:6" x14ac:dyDescent="0.25">
      <c r="B3210" s="14">
        <v>3165</v>
      </c>
      <c r="C3210" s="17">
        <v>41</v>
      </c>
      <c r="D3210" s="17">
        <v>96.36</v>
      </c>
      <c r="E3210" s="17">
        <v>21287</v>
      </c>
      <c r="F3210" s="17">
        <v>462130.67999999993</v>
      </c>
    </row>
    <row r="3211" spans="2:6" x14ac:dyDescent="0.25">
      <c r="B3211" s="14">
        <v>3166</v>
      </c>
      <c r="C3211" s="17">
        <v>42</v>
      </c>
      <c r="D3211" s="17">
        <v>94.46</v>
      </c>
      <c r="E3211" s="17">
        <v>21095</v>
      </c>
      <c r="F3211" s="17">
        <v>469281.30000000005</v>
      </c>
    </row>
    <row r="3212" spans="2:6" x14ac:dyDescent="0.25">
      <c r="B3212" s="14">
        <v>3167</v>
      </c>
      <c r="C3212" s="17">
        <v>44</v>
      </c>
      <c r="D3212" s="17">
        <v>94.08</v>
      </c>
      <c r="E3212" s="17">
        <v>17521</v>
      </c>
      <c r="F3212" s="17">
        <v>217379.32000000007</v>
      </c>
    </row>
    <row r="3213" spans="2:6" x14ac:dyDescent="0.25">
      <c r="B3213" s="14">
        <v>3168</v>
      </c>
      <c r="C3213" s="17">
        <v>42</v>
      </c>
      <c r="D3213" s="17">
        <v>100.76</v>
      </c>
      <c r="E3213" s="17">
        <v>18450</v>
      </c>
      <c r="F3213" s="17">
        <v>187627.99999999988</v>
      </c>
    </row>
    <row r="3214" spans="2:6" x14ac:dyDescent="0.25">
      <c r="B3214" s="14">
        <v>3169</v>
      </c>
      <c r="C3214" s="17">
        <v>41</v>
      </c>
      <c r="D3214" s="17">
        <v>103.15</v>
      </c>
      <c r="E3214" s="17">
        <v>11621</v>
      </c>
      <c r="F3214" s="17">
        <v>-212588.15000000002</v>
      </c>
    </row>
    <row r="3215" spans="2:6" x14ac:dyDescent="0.25">
      <c r="B3215" s="14">
        <v>3170</v>
      </c>
      <c r="C3215" s="17">
        <v>43</v>
      </c>
      <c r="D3215" s="17">
        <v>95.63</v>
      </c>
      <c r="E3215" s="17">
        <v>18500</v>
      </c>
      <c r="F3215" s="17">
        <v>266845</v>
      </c>
    </row>
    <row r="3216" spans="2:6" x14ac:dyDescent="0.25">
      <c r="B3216" s="14">
        <v>3171</v>
      </c>
      <c r="C3216" s="17">
        <v>40</v>
      </c>
      <c r="D3216" s="17">
        <v>76.849999999999994</v>
      </c>
      <c r="E3216" s="17">
        <v>14355</v>
      </c>
      <c r="F3216" s="17">
        <v>329263.25</v>
      </c>
    </row>
    <row r="3217" spans="2:6" x14ac:dyDescent="0.25">
      <c r="B3217" s="14">
        <v>3172</v>
      </c>
      <c r="C3217" s="17">
        <v>42</v>
      </c>
      <c r="D3217" s="17">
        <v>104.23</v>
      </c>
      <c r="E3217" s="17">
        <v>25066</v>
      </c>
      <c r="F3217" s="17">
        <v>472732.81999999983</v>
      </c>
    </row>
    <row r="3218" spans="2:6" x14ac:dyDescent="0.25">
      <c r="B3218" s="14">
        <v>3173</v>
      </c>
      <c r="C3218" s="17">
        <v>42</v>
      </c>
      <c r="D3218" s="17">
        <v>93.24</v>
      </c>
      <c r="E3218" s="17">
        <v>20897</v>
      </c>
      <c r="F3218" s="17">
        <v>482392.7200000002</v>
      </c>
    </row>
    <row r="3219" spans="2:6" x14ac:dyDescent="0.25">
      <c r="B3219" s="14">
        <v>3174</v>
      </c>
      <c r="C3219" s="17">
        <v>39</v>
      </c>
      <c r="D3219" s="17">
        <v>94.97</v>
      </c>
      <c r="E3219" s="17">
        <v>26481</v>
      </c>
      <c r="F3219" s="17">
        <v>872059.42999999993</v>
      </c>
    </row>
    <row r="3220" spans="2:6" x14ac:dyDescent="0.25">
      <c r="B3220" s="14">
        <v>3175</v>
      </c>
      <c r="C3220" s="17">
        <v>43</v>
      </c>
      <c r="D3220" s="17">
        <v>80.67</v>
      </c>
      <c r="E3220" s="17">
        <v>11389</v>
      </c>
      <c r="F3220" s="17">
        <v>7933.3699999999953</v>
      </c>
    </row>
    <row r="3221" spans="2:6" x14ac:dyDescent="0.25">
      <c r="B3221" s="14">
        <v>3176</v>
      </c>
      <c r="C3221" s="17">
        <v>43</v>
      </c>
      <c r="D3221" s="17">
        <v>75.260000000000005</v>
      </c>
      <c r="E3221" s="17">
        <v>20169</v>
      </c>
      <c r="F3221" s="17">
        <v>778445.05999999982</v>
      </c>
    </row>
    <row r="3222" spans="2:6" x14ac:dyDescent="0.25">
      <c r="B3222" s="14">
        <v>3177</v>
      </c>
      <c r="C3222" s="17">
        <v>44</v>
      </c>
      <c r="D3222" s="17">
        <v>75.88</v>
      </c>
      <c r="E3222" s="17">
        <v>20112</v>
      </c>
      <c r="F3222" s="17">
        <v>741261.44000000018</v>
      </c>
    </row>
    <row r="3223" spans="2:6" x14ac:dyDescent="0.25">
      <c r="B3223" s="14">
        <v>3178</v>
      </c>
      <c r="C3223" s="17">
        <v>44</v>
      </c>
      <c r="D3223" s="17">
        <v>93.31</v>
      </c>
      <c r="E3223" s="17">
        <v>11082</v>
      </c>
      <c r="F3223" s="17">
        <v>-166351.42000000004</v>
      </c>
    </row>
    <row r="3224" spans="2:6" x14ac:dyDescent="0.25">
      <c r="B3224" s="14">
        <v>3179</v>
      </c>
      <c r="C3224" s="17">
        <v>39</v>
      </c>
      <c r="D3224" s="17">
        <v>90.12</v>
      </c>
      <c r="E3224" s="17">
        <v>16283</v>
      </c>
      <c r="F3224" s="17">
        <v>287856.04000000004</v>
      </c>
    </row>
    <row r="3225" spans="2:6" x14ac:dyDescent="0.25">
      <c r="B3225" s="14">
        <v>3180</v>
      </c>
      <c r="C3225" s="17">
        <v>43</v>
      </c>
      <c r="D3225" s="17">
        <v>103.64</v>
      </c>
      <c r="E3225" s="17">
        <v>10162</v>
      </c>
      <c r="F3225" s="17">
        <v>-317917.68000000005</v>
      </c>
    </row>
    <row r="3226" spans="2:6" x14ac:dyDescent="0.25">
      <c r="B3226" s="14">
        <v>3181</v>
      </c>
      <c r="C3226" s="17">
        <v>42</v>
      </c>
      <c r="D3226" s="17">
        <v>85</v>
      </c>
      <c r="E3226" s="17">
        <v>13326</v>
      </c>
      <c r="F3226" s="17">
        <v>109472</v>
      </c>
    </row>
    <row r="3227" spans="2:6" x14ac:dyDescent="0.25">
      <c r="B3227" s="14">
        <v>3182</v>
      </c>
      <c r="C3227" s="17">
        <v>39</v>
      </c>
      <c r="D3227" s="17">
        <v>99.13</v>
      </c>
      <c r="E3227" s="17">
        <v>10484</v>
      </c>
      <c r="F3227" s="17">
        <v>-211838.91999999993</v>
      </c>
    </row>
    <row r="3228" spans="2:6" x14ac:dyDescent="0.25">
      <c r="B3228" s="14">
        <v>3183</v>
      </c>
      <c r="C3228" s="17">
        <v>39</v>
      </c>
      <c r="D3228" s="17">
        <v>75.06</v>
      </c>
      <c r="E3228" s="17">
        <v>3607</v>
      </c>
      <c r="F3228" s="17">
        <v>-543621.41999999993</v>
      </c>
    </row>
    <row r="3229" spans="2:6" x14ac:dyDescent="0.25">
      <c r="B3229" s="14">
        <v>3184</v>
      </c>
      <c r="C3229" s="17">
        <v>42</v>
      </c>
      <c r="D3229" s="17">
        <v>102.45</v>
      </c>
      <c r="E3229" s="17">
        <v>9811</v>
      </c>
      <c r="F3229" s="17">
        <v>-314809.95000000007</v>
      </c>
    </row>
    <row r="3230" spans="2:6" x14ac:dyDescent="0.25">
      <c r="B3230" s="14">
        <v>3185</v>
      </c>
      <c r="C3230" s="17">
        <v>40</v>
      </c>
      <c r="D3230" s="17">
        <v>84.38</v>
      </c>
      <c r="E3230" s="17">
        <v>21881</v>
      </c>
      <c r="F3230" s="17">
        <v>782760.2200000002</v>
      </c>
    </row>
    <row r="3231" spans="2:6" x14ac:dyDescent="0.25">
      <c r="B3231" s="14">
        <v>3186</v>
      </c>
      <c r="C3231" s="17">
        <v>43</v>
      </c>
      <c r="D3231" s="17">
        <v>101.7</v>
      </c>
      <c r="E3231" s="17">
        <v>16853</v>
      </c>
      <c r="F3231" s="17">
        <v>65117.899999999907</v>
      </c>
    </row>
    <row r="3232" spans="2:6" x14ac:dyDescent="0.25">
      <c r="B3232" s="14">
        <v>3187</v>
      </c>
      <c r="C3232" s="17">
        <v>42</v>
      </c>
      <c r="D3232" s="17">
        <v>81</v>
      </c>
      <c r="E3232" s="17">
        <v>18246</v>
      </c>
      <c r="F3232" s="17">
        <v>536696</v>
      </c>
    </row>
    <row r="3233" spans="2:6" x14ac:dyDescent="0.25">
      <c r="B3233" s="14">
        <v>3188</v>
      </c>
      <c r="C3233" s="17">
        <v>39</v>
      </c>
      <c r="D3233" s="17">
        <v>103.37</v>
      </c>
      <c r="E3233" s="17">
        <v>17098</v>
      </c>
      <c r="F3233" s="17">
        <v>118259.73999999987</v>
      </c>
    </row>
    <row r="3234" spans="2:6" x14ac:dyDescent="0.25">
      <c r="B3234" s="14">
        <v>3189</v>
      </c>
      <c r="C3234" s="17">
        <v>40</v>
      </c>
      <c r="D3234" s="17">
        <v>86.93</v>
      </c>
      <c r="E3234" s="17">
        <v>11338</v>
      </c>
      <c r="F3234" s="17">
        <v>-32870.340000000084</v>
      </c>
    </row>
    <row r="3235" spans="2:6" x14ac:dyDescent="0.25">
      <c r="B3235" s="14">
        <v>3190</v>
      </c>
      <c r="C3235" s="17">
        <v>44</v>
      </c>
      <c r="D3235" s="17">
        <v>80.64</v>
      </c>
      <c r="E3235" s="17">
        <v>28795</v>
      </c>
      <c r="F3235" s="17">
        <v>1291196.2000000002</v>
      </c>
    </row>
    <row r="3236" spans="2:6" x14ac:dyDescent="0.25">
      <c r="B3236" s="14">
        <v>3191</v>
      </c>
      <c r="C3236" s="17">
        <v>40</v>
      </c>
      <c r="D3236" s="17">
        <v>81.75</v>
      </c>
      <c r="E3236" s="17">
        <v>19702</v>
      </c>
      <c r="F3236" s="17">
        <v>671979.5</v>
      </c>
    </row>
    <row r="3237" spans="2:6" x14ac:dyDescent="0.25">
      <c r="B3237" s="14">
        <v>3192</v>
      </c>
      <c r="C3237" s="17">
        <v>42</v>
      </c>
      <c r="D3237" s="17">
        <v>88.53</v>
      </c>
      <c r="E3237" s="17">
        <v>15709</v>
      </c>
      <c r="F3237" s="17">
        <v>225595.22999999998</v>
      </c>
    </row>
    <row r="3238" spans="2:6" x14ac:dyDescent="0.25">
      <c r="B3238" s="14">
        <v>3193</v>
      </c>
      <c r="C3238" s="17">
        <v>41</v>
      </c>
      <c r="D3238" s="17">
        <v>95.84</v>
      </c>
      <c r="E3238" s="17">
        <v>16017</v>
      </c>
      <c r="F3238" s="17">
        <v>145616.71999999997</v>
      </c>
    </row>
    <row r="3239" spans="2:6" x14ac:dyDescent="0.25">
      <c r="B3239" s="14">
        <v>3194</v>
      </c>
      <c r="C3239" s="17">
        <v>43</v>
      </c>
      <c r="D3239" s="17">
        <v>92.67</v>
      </c>
      <c r="E3239" s="17">
        <v>18762</v>
      </c>
      <c r="F3239" s="17">
        <v>338197.45999999996</v>
      </c>
    </row>
    <row r="3240" spans="2:6" x14ac:dyDescent="0.25">
      <c r="B3240" s="14">
        <v>3195</v>
      </c>
      <c r="C3240" s="17">
        <v>42</v>
      </c>
      <c r="D3240" s="17">
        <v>94.37</v>
      </c>
      <c r="E3240" s="17">
        <v>20703</v>
      </c>
      <c r="F3240" s="17">
        <v>446628.8899999999</v>
      </c>
    </row>
    <row r="3241" spans="2:6" x14ac:dyDescent="0.25">
      <c r="B3241" s="14">
        <v>3196</v>
      </c>
      <c r="C3241" s="17">
        <v>41</v>
      </c>
      <c r="D3241" s="17">
        <v>81.010000000000005</v>
      </c>
      <c r="E3241" s="17">
        <v>25296</v>
      </c>
      <c r="F3241" s="17">
        <v>1097539.0399999998</v>
      </c>
    </row>
    <row r="3242" spans="2:6" x14ac:dyDescent="0.25">
      <c r="B3242" s="14">
        <v>3197</v>
      </c>
      <c r="C3242" s="17">
        <v>41</v>
      </c>
      <c r="D3242" s="17">
        <v>93.11</v>
      </c>
      <c r="E3242" s="17">
        <v>26476</v>
      </c>
      <c r="F3242" s="17">
        <v>868027.64000000013</v>
      </c>
    </row>
    <row r="3243" spans="2:6" x14ac:dyDescent="0.25">
      <c r="B3243" s="14">
        <v>3198</v>
      </c>
      <c r="C3243" s="17">
        <v>41</v>
      </c>
      <c r="D3243" s="17">
        <v>88.64</v>
      </c>
      <c r="E3243" s="17">
        <v>18208</v>
      </c>
      <c r="F3243" s="17">
        <v>412906.87999999989</v>
      </c>
    </row>
    <row r="3244" spans="2:6" x14ac:dyDescent="0.25">
      <c r="B3244" s="14">
        <v>3199</v>
      </c>
      <c r="C3244" s="17">
        <v>42</v>
      </c>
      <c r="D3244" s="17">
        <v>91.6</v>
      </c>
      <c r="E3244" s="17">
        <v>13934</v>
      </c>
      <c r="F3244" s="17">
        <v>61283.600000000093</v>
      </c>
    </row>
    <row r="3245" spans="2:6" x14ac:dyDescent="0.25">
      <c r="B3245" s="14">
        <v>3200</v>
      </c>
      <c r="C3245" s="17">
        <v>40</v>
      </c>
      <c r="D3245" s="17">
        <v>76.11</v>
      </c>
      <c r="E3245" s="17">
        <v>17110</v>
      </c>
      <c r="F3245" s="17">
        <v>568247.89999999991</v>
      </c>
    </row>
    <row r="3246" spans="2:6" x14ac:dyDescent="0.25">
      <c r="B3246" s="14">
        <v>3201</v>
      </c>
      <c r="C3246" s="17">
        <v>44</v>
      </c>
      <c r="D3246" s="17">
        <v>91.57</v>
      </c>
      <c r="E3246" s="17">
        <v>19079</v>
      </c>
      <c r="F3246" s="17">
        <v>360180.9700000002</v>
      </c>
    </row>
    <row r="3247" spans="2:6" x14ac:dyDescent="0.25">
      <c r="B3247" s="14">
        <v>3202</v>
      </c>
      <c r="C3247" s="17">
        <v>44</v>
      </c>
      <c r="D3247" s="17">
        <v>98.65</v>
      </c>
      <c r="E3247" s="17">
        <v>19475</v>
      </c>
      <c r="F3247" s="17">
        <v>247416.25</v>
      </c>
    </row>
    <row r="3248" spans="2:6" x14ac:dyDescent="0.25">
      <c r="B3248" s="14">
        <v>3203</v>
      </c>
      <c r="C3248" s="17">
        <v>42</v>
      </c>
      <c r="D3248" s="17">
        <v>100.69</v>
      </c>
      <c r="E3248" s="17">
        <v>10405</v>
      </c>
      <c r="F3248" s="17">
        <v>-264094.44999999995</v>
      </c>
    </row>
    <row r="3249" spans="2:6" x14ac:dyDescent="0.25">
      <c r="B3249" s="14">
        <v>3204</v>
      </c>
      <c r="C3249" s="17">
        <v>40</v>
      </c>
      <c r="D3249" s="17">
        <v>100.39</v>
      </c>
      <c r="E3249" s="17">
        <v>16110</v>
      </c>
      <c r="F3249" s="17">
        <v>94207.099999999977</v>
      </c>
    </row>
    <row r="3250" spans="2:6" x14ac:dyDescent="0.25">
      <c r="B3250" s="14">
        <v>3205</v>
      </c>
      <c r="C3250" s="17">
        <v>42</v>
      </c>
      <c r="D3250" s="17">
        <v>102.44</v>
      </c>
      <c r="E3250" s="17">
        <v>19950</v>
      </c>
      <c r="F3250" s="17">
        <v>238472</v>
      </c>
    </row>
    <row r="3251" spans="2:6" x14ac:dyDescent="0.25">
      <c r="B3251" s="14">
        <v>3206</v>
      </c>
      <c r="C3251" s="17">
        <v>43</v>
      </c>
      <c r="D3251" s="17">
        <v>94.7</v>
      </c>
      <c r="E3251" s="17">
        <v>27157</v>
      </c>
      <c r="F3251" s="17">
        <v>814724.09999999986</v>
      </c>
    </row>
    <row r="3252" spans="2:6" x14ac:dyDescent="0.25">
      <c r="B3252" s="14">
        <v>3207</v>
      </c>
      <c r="C3252" s="17">
        <v>42</v>
      </c>
      <c r="D3252" s="17">
        <v>89.96</v>
      </c>
      <c r="E3252" s="17">
        <v>19820</v>
      </c>
      <c r="F3252" s="17">
        <v>478732.80000000005</v>
      </c>
    </row>
    <row r="3253" spans="2:6" x14ac:dyDescent="0.25">
      <c r="B3253" s="14">
        <v>3208</v>
      </c>
      <c r="C3253" s="17">
        <v>43</v>
      </c>
      <c r="D3253" s="17">
        <v>92.94</v>
      </c>
      <c r="E3253" s="17">
        <v>22116</v>
      </c>
      <c r="F3253" s="17">
        <v>544634.96</v>
      </c>
    </row>
    <row r="3254" spans="2:6" x14ac:dyDescent="0.25">
      <c r="B3254" s="14">
        <v>3209</v>
      </c>
      <c r="C3254" s="17">
        <v>40</v>
      </c>
      <c r="D3254" s="17">
        <v>90.49</v>
      </c>
      <c r="E3254" s="17">
        <v>15083</v>
      </c>
      <c r="F3254" s="17">
        <v>183336.33000000007</v>
      </c>
    </row>
    <row r="3255" spans="2:6" x14ac:dyDescent="0.25">
      <c r="B3255" s="14">
        <v>3210</v>
      </c>
      <c r="C3255" s="17">
        <v>42</v>
      </c>
      <c r="D3255" s="17">
        <v>93.91</v>
      </c>
      <c r="E3255" s="17">
        <v>14264</v>
      </c>
      <c r="F3255" s="17">
        <v>49915.760000000009</v>
      </c>
    </row>
    <row r="3256" spans="2:6" x14ac:dyDescent="0.25">
      <c r="B3256" s="14">
        <v>3211</v>
      </c>
      <c r="C3256" s="17">
        <v>42</v>
      </c>
      <c r="D3256" s="17">
        <v>97.69</v>
      </c>
      <c r="E3256" s="17">
        <v>18548</v>
      </c>
      <c r="F3256" s="17">
        <v>250081.88000000012</v>
      </c>
    </row>
    <row r="3257" spans="2:6" x14ac:dyDescent="0.25">
      <c r="B3257" s="14">
        <v>3212</v>
      </c>
      <c r="C3257" s="17">
        <v>40</v>
      </c>
      <c r="D3257" s="17">
        <v>97.74</v>
      </c>
      <c r="E3257" s="17">
        <v>17400</v>
      </c>
      <c r="F3257" s="17">
        <v>215924</v>
      </c>
    </row>
    <row r="3258" spans="2:6" x14ac:dyDescent="0.25">
      <c r="B3258" s="14">
        <v>3213</v>
      </c>
      <c r="C3258" s="17">
        <v>43</v>
      </c>
      <c r="D3258" s="17">
        <v>93.26</v>
      </c>
      <c r="E3258" s="17">
        <v>25902</v>
      </c>
      <c r="F3258" s="17">
        <v>775091.48</v>
      </c>
    </row>
    <row r="3259" spans="2:6" x14ac:dyDescent="0.25">
      <c r="B3259" s="14">
        <v>3214</v>
      </c>
      <c r="C3259" s="17">
        <v>39</v>
      </c>
      <c r="D3259" s="17">
        <v>78.25</v>
      </c>
      <c r="E3259" s="17">
        <v>6617</v>
      </c>
      <c r="F3259" s="17">
        <v>-309060.25</v>
      </c>
    </row>
    <row r="3260" spans="2:6" x14ac:dyDescent="0.25">
      <c r="B3260" s="14">
        <v>3215</v>
      </c>
      <c r="C3260" s="17">
        <v>43</v>
      </c>
      <c r="D3260" s="17">
        <v>95.3</v>
      </c>
      <c r="E3260" s="17">
        <v>9430</v>
      </c>
      <c r="F3260" s="17">
        <v>-277599</v>
      </c>
    </row>
    <row r="3261" spans="2:6" x14ac:dyDescent="0.25">
      <c r="B3261" s="14">
        <v>3216</v>
      </c>
      <c r="C3261" s="17">
        <v>41</v>
      </c>
      <c r="D3261" s="17">
        <v>81.69</v>
      </c>
      <c r="E3261" s="17">
        <v>18726</v>
      </c>
      <c r="F3261" s="17">
        <v>578981.06000000006</v>
      </c>
    </row>
    <row r="3262" spans="2:6" x14ac:dyDescent="0.25">
      <c r="B3262" s="14">
        <v>3217</v>
      </c>
      <c r="C3262" s="17">
        <v>43</v>
      </c>
      <c r="D3262" s="17">
        <v>102.92</v>
      </c>
      <c r="E3262" s="17">
        <v>18851</v>
      </c>
      <c r="F3262" s="17">
        <v>150611.07999999996</v>
      </c>
    </row>
    <row r="3263" spans="2:6" x14ac:dyDescent="0.25">
      <c r="B3263" s="14">
        <v>3218</v>
      </c>
      <c r="C3263" s="17">
        <v>42</v>
      </c>
      <c r="D3263" s="17">
        <v>87.6</v>
      </c>
      <c r="E3263" s="17">
        <v>10788</v>
      </c>
      <c r="F3263" s="17">
        <v>-101312.79999999993</v>
      </c>
    </row>
    <row r="3264" spans="2:6" x14ac:dyDescent="0.25">
      <c r="B3264" s="14">
        <v>3219</v>
      </c>
      <c r="C3264" s="17">
        <v>42</v>
      </c>
      <c r="D3264" s="17">
        <v>101.19</v>
      </c>
      <c r="E3264" s="17">
        <v>13862</v>
      </c>
      <c r="F3264" s="17">
        <v>-76361.779999999912</v>
      </c>
    </row>
    <row r="3265" spans="2:6" x14ac:dyDescent="0.25">
      <c r="B3265" s="14">
        <v>3220</v>
      </c>
      <c r="C3265" s="17">
        <v>42</v>
      </c>
      <c r="D3265" s="17">
        <v>101.96</v>
      </c>
      <c r="E3265" s="17">
        <v>24301</v>
      </c>
      <c r="F3265" s="17">
        <v>487527.04000000004</v>
      </c>
    </row>
    <row r="3266" spans="2:6" x14ac:dyDescent="0.25">
      <c r="B3266" s="14">
        <v>3221</v>
      </c>
      <c r="C3266" s="17">
        <v>42</v>
      </c>
      <c r="D3266" s="17">
        <v>75.42</v>
      </c>
      <c r="E3266" s="17">
        <v>11786</v>
      </c>
      <c r="F3266" s="17">
        <v>111501.88</v>
      </c>
    </row>
    <row r="3267" spans="2:6" x14ac:dyDescent="0.25">
      <c r="B3267" s="14">
        <v>3222</v>
      </c>
      <c r="C3267" s="17">
        <v>39</v>
      </c>
      <c r="D3267" s="17">
        <v>79.599999999999994</v>
      </c>
      <c r="E3267" s="17">
        <v>12035</v>
      </c>
      <c r="F3267" s="17">
        <v>117614.00000000012</v>
      </c>
    </row>
    <row r="3268" spans="2:6" x14ac:dyDescent="0.25">
      <c r="B3268" s="14">
        <v>3223</v>
      </c>
      <c r="C3268" s="17">
        <v>41</v>
      </c>
      <c r="D3268" s="17">
        <v>95.1</v>
      </c>
      <c r="E3268" s="17">
        <v>25049</v>
      </c>
      <c r="F3268" s="17">
        <v>725582.10000000009</v>
      </c>
    </row>
    <row r="3269" spans="2:6" x14ac:dyDescent="0.25">
      <c r="B3269" s="14">
        <v>3224</v>
      </c>
      <c r="C3269" s="17">
        <v>41</v>
      </c>
      <c r="D3269" s="17">
        <v>101.87</v>
      </c>
      <c r="E3269" s="17">
        <v>12898</v>
      </c>
      <c r="F3269" s="17">
        <v>-126035.26000000001</v>
      </c>
    </row>
    <row r="3270" spans="2:6" x14ac:dyDescent="0.25">
      <c r="B3270" s="14">
        <v>3225</v>
      </c>
      <c r="C3270" s="17">
        <v>40</v>
      </c>
      <c r="D3270" s="17">
        <v>99.61</v>
      </c>
      <c r="E3270" s="17">
        <v>17018</v>
      </c>
      <c r="F3270" s="17">
        <v>160699.02000000002</v>
      </c>
    </row>
    <row r="3271" spans="2:6" x14ac:dyDescent="0.25">
      <c r="B3271" s="14">
        <v>3226</v>
      </c>
      <c r="C3271" s="17">
        <v>43</v>
      </c>
      <c r="D3271" s="17">
        <v>77.27</v>
      </c>
      <c r="E3271" s="17">
        <v>9002</v>
      </c>
      <c r="F3271" s="17">
        <v>-141272.53999999992</v>
      </c>
    </row>
    <row r="3272" spans="2:6" x14ac:dyDescent="0.25">
      <c r="B3272" s="14">
        <v>3227</v>
      </c>
      <c r="C3272" s="17">
        <v>42</v>
      </c>
      <c r="D3272" s="17">
        <v>89.98</v>
      </c>
      <c r="E3272" s="17">
        <v>14636</v>
      </c>
      <c r="F3272" s="17">
        <v>130904.71999999997</v>
      </c>
    </row>
    <row r="3273" spans="2:6" x14ac:dyDescent="0.25">
      <c r="B3273" s="14">
        <v>3228</v>
      </c>
      <c r="C3273" s="17">
        <v>42</v>
      </c>
      <c r="D3273" s="17">
        <v>81.63</v>
      </c>
      <c r="E3273" s="17">
        <v>7881</v>
      </c>
      <c r="F3273" s="17">
        <v>-256009.02999999991</v>
      </c>
    </row>
    <row r="3274" spans="2:6" x14ac:dyDescent="0.25">
      <c r="B3274" s="14">
        <v>3229</v>
      </c>
      <c r="C3274" s="17">
        <v>41</v>
      </c>
      <c r="D3274" s="17">
        <v>104.8</v>
      </c>
      <c r="E3274" s="17">
        <v>16364</v>
      </c>
      <c r="F3274" s="17">
        <v>20564.800000000047</v>
      </c>
    </row>
    <row r="3275" spans="2:6" x14ac:dyDescent="0.25">
      <c r="B3275" s="14">
        <v>3230</v>
      </c>
      <c r="C3275" s="17">
        <v>44</v>
      </c>
      <c r="D3275" s="17">
        <v>86.91</v>
      </c>
      <c r="E3275" s="17">
        <v>14737</v>
      </c>
      <c r="F3275" s="17">
        <v>153442.33000000007</v>
      </c>
    </row>
    <row r="3276" spans="2:6" x14ac:dyDescent="0.25">
      <c r="B3276" s="14">
        <v>3231</v>
      </c>
      <c r="C3276" s="17">
        <v>43</v>
      </c>
      <c r="D3276" s="17">
        <v>80.42</v>
      </c>
      <c r="E3276" s="17">
        <v>25720</v>
      </c>
      <c r="F3276" s="17">
        <v>1093917.5999999999</v>
      </c>
    </row>
    <row r="3277" spans="2:6" x14ac:dyDescent="0.25">
      <c r="B3277" s="14">
        <v>3232</v>
      </c>
      <c r="C3277" s="17">
        <v>44</v>
      </c>
      <c r="D3277" s="17">
        <v>89.46</v>
      </c>
      <c r="E3277" s="17">
        <v>21161</v>
      </c>
      <c r="F3277" s="17">
        <v>536891.94000000018</v>
      </c>
    </row>
    <row r="3278" spans="2:6" x14ac:dyDescent="0.25">
      <c r="B3278" s="14">
        <v>3233</v>
      </c>
      <c r="C3278" s="17">
        <v>42</v>
      </c>
      <c r="D3278" s="17">
        <v>103.69</v>
      </c>
      <c r="E3278" s="17">
        <v>19426</v>
      </c>
      <c r="F3278" s="17">
        <v>185600.06000000006</v>
      </c>
    </row>
    <row r="3279" spans="2:6" x14ac:dyDescent="0.25">
      <c r="B3279" s="14">
        <v>3234</v>
      </c>
      <c r="C3279" s="17">
        <v>41</v>
      </c>
      <c r="D3279" s="17">
        <v>85.14</v>
      </c>
      <c r="E3279" s="17">
        <v>17244</v>
      </c>
      <c r="F3279" s="17">
        <v>406397.84000000008</v>
      </c>
    </row>
    <row r="3280" spans="2:6" x14ac:dyDescent="0.25">
      <c r="B3280" s="14">
        <v>3235</v>
      </c>
      <c r="C3280" s="17">
        <v>40</v>
      </c>
      <c r="D3280" s="17">
        <v>88.23</v>
      </c>
      <c r="E3280" s="17">
        <v>6063</v>
      </c>
      <c r="F3280" s="17">
        <v>-420921.49000000005</v>
      </c>
    </row>
    <row r="3281" spans="2:6" x14ac:dyDescent="0.25">
      <c r="B3281" s="14">
        <v>3236</v>
      </c>
      <c r="C3281" s="17">
        <v>40</v>
      </c>
      <c r="D3281" s="17">
        <v>90.94</v>
      </c>
      <c r="E3281" s="17">
        <v>21048</v>
      </c>
      <c r="F3281" s="17">
        <v>582526.88000000012</v>
      </c>
    </row>
    <row r="3282" spans="2:6" x14ac:dyDescent="0.25">
      <c r="B3282" s="14">
        <v>3237</v>
      </c>
      <c r="C3282" s="17">
        <v>44</v>
      </c>
      <c r="D3282" s="17">
        <v>96.04</v>
      </c>
      <c r="E3282" s="17">
        <v>16796</v>
      </c>
      <c r="F3282" s="17">
        <v>140292.15999999992</v>
      </c>
    </row>
    <row r="3283" spans="2:6" x14ac:dyDescent="0.25">
      <c r="B3283" s="14">
        <v>3238</v>
      </c>
      <c r="C3283" s="17">
        <v>41</v>
      </c>
      <c r="D3283" s="17">
        <v>104.32</v>
      </c>
      <c r="E3283" s="17">
        <v>16178</v>
      </c>
      <c r="F3283" s="17">
        <v>18435.040000000154</v>
      </c>
    </row>
    <row r="3284" spans="2:6" x14ac:dyDescent="0.25">
      <c r="B3284" s="14">
        <v>3239</v>
      </c>
      <c r="C3284" s="17">
        <v>40</v>
      </c>
      <c r="D3284" s="17">
        <v>79.900000000000006</v>
      </c>
      <c r="E3284" s="17">
        <v>16185</v>
      </c>
      <c r="F3284" s="17">
        <v>430233.5</v>
      </c>
    </row>
    <row r="3285" spans="2:6" x14ac:dyDescent="0.25">
      <c r="B3285" s="14">
        <v>3240</v>
      </c>
      <c r="C3285" s="17">
        <v>43</v>
      </c>
      <c r="D3285" s="17">
        <v>80.64</v>
      </c>
      <c r="E3285" s="17">
        <v>29659</v>
      </c>
      <c r="F3285" s="17">
        <v>1385102.2399999998</v>
      </c>
    </row>
    <row r="3286" spans="2:6" x14ac:dyDescent="0.25">
      <c r="B3286" s="14">
        <v>3241</v>
      </c>
      <c r="C3286" s="17">
        <v>39</v>
      </c>
      <c r="D3286" s="17">
        <v>90.12</v>
      </c>
      <c r="E3286" s="17">
        <v>16048</v>
      </c>
      <c r="F3286" s="17">
        <v>271434.23999999999</v>
      </c>
    </row>
    <row r="3287" spans="2:6" x14ac:dyDescent="0.25">
      <c r="B3287" s="14">
        <v>3242</v>
      </c>
      <c r="C3287" s="17">
        <v>40</v>
      </c>
      <c r="D3287" s="17">
        <v>85.05</v>
      </c>
      <c r="E3287" s="17">
        <v>17462</v>
      </c>
      <c r="F3287" s="17">
        <v>441314.90000000014</v>
      </c>
    </row>
    <row r="3288" spans="2:6" x14ac:dyDescent="0.25">
      <c r="B3288" s="14">
        <v>3243</v>
      </c>
      <c r="C3288" s="17">
        <v>43</v>
      </c>
      <c r="D3288" s="17">
        <v>95.92</v>
      </c>
      <c r="E3288" s="17">
        <v>17621</v>
      </c>
      <c r="F3288" s="17">
        <v>208669.67999999993</v>
      </c>
    </row>
    <row r="3289" spans="2:6" x14ac:dyDescent="0.25">
      <c r="B3289" s="14">
        <v>3244</v>
      </c>
      <c r="C3289" s="17">
        <v>42</v>
      </c>
      <c r="D3289" s="17">
        <v>84.97</v>
      </c>
      <c r="E3289" s="17">
        <v>22055</v>
      </c>
      <c r="F3289" s="17">
        <v>738621.65000000014</v>
      </c>
    </row>
    <row r="3290" spans="2:6" x14ac:dyDescent="0.25">
      <c r="B3290" s="14">
        <v>3245</v>
      </c>
      <c r="C3290" s="17">
        <v>40</v>
      </c>
      <c r="D3290" s="17">
        <v>87.34</v>
      </c>
      <c r="E3290" s="17">
        <v>10910</v>
      </c>
      <c r="F3290" s="17">
        <v>-68189.400000000023</v>
      </c>
    </row>
    <row r="3291" spans="2:6" x14ac:dyDescent="0.25">
      <c r="B3291" s="14">
        <v>3246</v>
      </c>
      <c r="C3291" s="17">
        <v>39</v>
      </c>
      <c r="D3291" s="17">
        <v>96.16</v>
      </c>
      <c r="E3291" s="17">
        <v>13353</v>
      </c>
      <c r="F3291" s="17">
        <v>2455.5200000000186</v>
      </c>
    </row>
    <row r="3292" spans="2:6" x14ac:dyDescent="0.25">
      <c r="B3292" s="14">
        <v>3247</v>
      </c>
      <c r="C3292" s="17">
        <v>42</v>
      </c>
      <c r="D3292" s="17">
        <v>97.69</v>
      </c>
      <c r="E3292" s="17">
        <v>16584</v>
      </c>
      <c r="F3292" s="17">
        <v>133597.04000000004</v>
      </c>
    </row>
    <row r="3293" spans="2:6" x14ac:dyDescent="0.25">
      <c r="B3293" s="14">
        <v>3248</v>
      </c>
      <c r="C3293" s="17">
        <v>45</v>
      </c>
      <c r="D3293" s="17">
        <v>88.04</v>
      </c>
      <c r="E3293" s="17">
        <v>5311</v>
      </c>
      <c r="F3293" s="17">
        <v>-499686.44000000006</v>
      </c>
    </row>
    <row r="3294" spans="2:6" x14ac:dyDescent="0.25">
      <c r="B3294" s="14">
        <v>3249</v>
      </c>
      <c r="C3294" s="17">
        <v>40</v>
      </c>
      <c r="D3294" s="17">
        <v>75.150000000000006</v>
      </c>
      <c r="E3294" s="17">
        <v>18304</v>
      </c>
      <c r="F3294" s="17">
        <v>684790.39999999991</v>
      </c>
    </row>
    <row r="3295" spans="2:6" x14ac:dyDescent="0.25">
      <c r="B3295" s="14">
        <v>3250</v>
      </c>
      <c r="C3295" s="17">
        <v>41</v>
      </c>
      <c r="D3295" s="17">
        <v>98.76</v>
      </c>
      <c r="E3295" s="17">
        <v>6623</v>
      </c>
      <c r="F3295" s="17">
        <v>-457653.48000000004</v>
      </c>
    </row>
    <row r="3296" spans="2:6" x14ac:dyDescent="0.25">
      <c r="B3296" s="14">
        <v>3251</v>
      </c>
      <c r="C3296" s="17">
        <v>41</v>
      </c>
      <c r="D3296" s="17">
        <v>98.06</v>
      </c>
      <c r="E3296" s="17">
        <v>14946</v>
      </c>
      <c r="F3296" s="17">
        <v>45863.239999999991</v>
      </c>
    </row>
    <row r="3297" spans="2:6" x14ac:dyDescent="0.25">
      <c r="B3297" s="14">
        <v>3252</v>
      </c>
      <c r="C3297" s="17">
        <v>42</v>
      </c>
      <c r="D3297" s="17">
        <v>92.47</v>
      </c>
      <c r="E3297" s="17">
        <v>15549</v>
      </c>
      <c r="F3297" s="17">
        <v>153376.96999999997</v>
      </c>
    </row>
    <row r="3298" spans="2:6" x14ac:dyDescent="0.25">
      <c r="B3298" s="14">
        <v>3253</v>
      </c>
      <c r="C3298" s="17">
        <v>41</v>
      </c>
      <c r="D3298" s="17">
        <v>91.37</v>
      </c>
      <c r="E3298" s="17">
        <v>15009</v>
      </c>
      <c r="F3298" s="17">
        <v>150049.66999999993</v>
      </c>
    </row>
    <row r="3299" spans="2:6" x14ac:dyDescent="0.25">
      <c r="B3299" s="14">
        <v>3254</v>
      </c>
      <c r="C3299" s="17">
        <v>42</v>
      </c>
      <c r="D3299" s="17">
        <v>96.55</v>
      </c>
      <c r="E3299" s="17">
        <v>17342</v>
      </c>
      <c r="F3299" s="17">
        <v>198323.90000000002</v>
      </c>
    </row>
    <row r="3300" spans="2:6" x14ac:dyDescent="0.25">
      <c r="B3300" s="14">
        <v>3255</v>
      </c>
      <c r="C3300" s="17">
        <v>42</v>
      </c>
      <c r="D3300" s="17">
        <v>79.8</v>
      </c>
      <c r="E3300" s="17">
        <v>12711</v>
      </c>
      <c r="F3300" s="17">
        <v>131289.20000000007</v>
      </c>
    </row>
    <row r="3301" spans="2:6" x14ac:dyDescent="0.25">
      <c r="B3301" s="14">
        <v>3256</v>
      </c>
      <c r="C3301" s="17">
        <v>40</v>
      </c>
      <c r="D3301" s="17">
        <v>76.03</v>
      </c>
      <c r="E3301" s="17">
        <v>14790</v>
      </c>
      <c r="F3301" s="17">
        <v>377126.30000000005</v>
      </c>
    </row>
    <row r="3302" spans="2:6" x14ac:dyDescent="0.25">
      <c r="B3302" s="14">
        <v>3257</v>
      </c>
      <c r="C3302" s="17">
        <v>41</v>
      </c>
      <c r="D3302" s="17">
        <v>97.25</v>
      </c>
      <c r="E3302" s="17">
        <v>17900</v>
      </c>
      <c r="F3302" s="17">
        <v>237425</v>
      </c>
    </row>
    <row r="3303" spans="2:6" x14ac:dyDescent="0.25">
      <c r="B3303" s="14">
        <v>3258</v>
      </c>
      <c r="C3303" s="17">
        <v>44</v>
      </c>
      <c r="D3303" s="17">
        <v>90.56</v>
      </c>
      <c r="E3303" s="17">
        <v>15110</v>
      </c>
      <c r="F3303" s="17">
        <v>123688.40000000002</v>
      </c>
    </row>
    <row r="3304" spans="2:6" x14ac:dyDescent="0.25">
      <c r="B3304" s="14">
        <v>3259</v>
      </c>
      <c r="C3304" s="17">
        <v>40</v>
      </c>
      <c r="D3304" s="17">
        <v>96.39</v>
      </c>
      <c r="E3304" s="17">
        <v>17215</v>
      </c>
      <c r="F3304" s="17">
        <v>227831.14999999991</v>
      </c>
    </row>
    <row r="3305" spans="2:6" x14ac:dyDescent="0.25">
      <c r="B3305" s="14">
        <v>3260</v>
      </c>
      <c r="C3305" s="17">
        <v>42</v>
      </c>
      <c r="D3305" s="17">
        <v>75.040000000000006</v>
      </c>
      <c r="E3305" s="17">
        <v>22101</v>
      </c>
      <c r="F3305" s="17">
        <v>961397.96</v>
      </c>
    </row>
    <row r="3306" spans="2:6" x14ac:dyDescent="0.25">
      <c r="B3306" s="14">
        <v>3261</v>
      </c>
      <c r="C3306" s="17">
        <v>44</v>
      </c>
      <c r="D3306" s="17">
        <v>91.26</v>
      </c>
      <c r="E3306" s="17">
        <v>20475</v>
      </c>
      <c r="F3306" s="17">
        <v>455076.5</v>
      </c>
    </row>
    <row r="3307" spans="2:6" x14ac:dyDescent="0.25">
      <c r="B3307" s="14">
        <v>3262</v>
      </c>
      <c r="C3307" s="17">
        <v>42</v>
      </c>
      <c r="D3307" s="17">
        <v>90.01</v>
      </c>
      <c r="E3307" s="17">
        <v>14699</v>
      </c>
      <c r="F3307" s="17">
        <v>134686.00999999989</v>
      </c>
    </row>
    <row r="3308" spans="2:6" x14ac:dyDescent="0.25">
      <c r="B3308" s="14">
        <v>3263</v>
      </c>
      <c r="C3308" s="17">
        <v>41</v>
      </c>
      <c r="D3308" s="17">
        <v>81.62</v>
      </c>
      <c r="E3308" s="17">
        <v>13127</v>
      </c>
      <c r="F3308" s="17">
        <v>152640.25999999989</v>
      </c>
    </row>
    <row r="3309" spans="2:6" x14ac:dyDescent="0.25">
      <c r="B3309" s="14">
        <v>3264</v>
      </c>
      <c r="C3309" s="17">
        <v>40</v>
      </c>
      <c r="D3309" s="17">
        <v>95.71</v>
      </c>
      <c r="E3309" s="17">
        <v>17185</v>
      </c>
      <c r="F3309" s="17">
        <v>237638.65000000014</v>
      </c>
    </row>
    <row r="3310" spans="2:6" x14ac:dyDescent="0.25">
      <c r="B3310" s="14">
        <v>3265</v>
      </c>
      <c r="C3310" s="17">
        <v>41</v>
      </c>
      <c r="D3310" s="17">
        <v>91.67</v>
      </c>
      <c r="E3310" s="17">
        <v>31447</v>
      </c>
      <c r="F3310" s="17">
        <v>1235879.51</v>
      </c>
    </row>
    <row r="3311" spans="2:6" x14ac:dyDescent="0.25">
      <c r="B3311" s="14">
        <v>3266</v>
      </c>
      <c r="C3311" s="17">
        <v>39</v>
      </c>
      <c r="D3311" s="17">
        <v>75.19</v>
      </c>
      <c r="E3311" s="17">
        <v>23026</v>
      </c>
      <c r="F3311" s="17">
        <v>1102835.06</v>
      </c>
    </row>
    <row r="3312" spans="2:6" x14ac:dyDescent="0.25">
      <c r="B3312" s="14">
        <v>3267</v>
      </c>
      <c r="C3312" s="17">
        <v>40</v>
      </c>
      <c r="D3312" s="17">
        <v>90.15</v>
      </c>
      <c r="E3312" s="17">
        <v>15045</v>
      </c>
      <c r="F3312" s="17">
        <v>185848.24999999988</v>
      </c>
    </row>
    <row r="3313" spans="2:6" x14ac:dyDescent="0.25">
      <c r="B3313" s="14">
        <v>3268</v>
      </c>
      <c r="C3313" s="17">
        <v>43</v>
      </c>
      <c r="D3313" s="17">
        <v>94.49</v>
      </c>
      <c r="E3313" s="17">
        <v>11249</v>
      </c>
      <c r="F3313" s="17">
        <v>-158074.00999999989</v>
      </c>
    </row>
    <row r="3314" spans="2:6" x14ac:dyDescent="0.25">
      <c r="B3314" s="14">
        <v>3269</v>
      </c>
      <c r="C3314" s="17">
        <v>43</v>
      </c>
      <c r="D3314" s="17">
        <v>80.290000000000006</v>
      </c>
      <c r="E3314" s="17">
        <v>6522</v>
      </c>
      <c r="F3314" s="17">
        <v>-356219.38000000006</v>
      </c>
    </row>
    <row r="3315" spans="2:6" x14ac:dyDescent="0.25">
      <c r="B3315" s="14">
        <v>3270</v>
      </c>
      <c r="C3315" s="17">
        <v>45</v>
      </c>
      <c r="D3315" s="17">
        <v>104.8</v>
      </c>
      <c r="E3315" s="17">
        <v>23603</v>
      </c>
      <c r="F3315" s="17">
        <v>311267.60000000009</v>
      </c>
    </row>
    <row r="3316" spans="2:6" x14ac:dyDescent="0.25">
      <c r="B3316" s="14">
        <v>3271</v>
      </c>
      <c r="C3316" s="17">
        <v>42</v>
      </c>
      <c r="D3316" s="17">
        <v>78.81</v>
      </c>
      <c r="E3316" s="17">
        <v>13629</v>
      </c>
      <c r="F3316" s="17">
        <v>215651.51</v>
      </c>
    </row>
    <row r="3317" spans="2:6" x14ac:dyDescent="0.25">
      <c r="B3317" s="14">
        <v>3272</v>
      </c>
      <c r="C3317" s="17">
        <v>43</v>
      </c>
      <c r="D3317" s="17">
        <v>83.3</v>
      </c>
      <c r="E3317" s="17">
        <v>11302</v>
      </c>
      <c r="F3317" s="17">
        <v>-28344.599999999977</v>
      </c>
    </row>
    <row r="3318" spans="2:6" x14ac:dyDescent="0.25">
      <c r="B3318" s="14">
        <v>3273</v>
      </c>
      <c r="C3318" s="17">
        <v>44</v>
      </c>
      <c r="D3318" s="17">
        <v>93.81</v>
      </c>
      <c r="E3318" s="17">
        <v>16800</v>
      </c>
      <c r="F3318" s="17">
        <v>177992</v>
      </c>
    </row>
    <row r="3319" spans="2:6" x14ac:dyDescent="0.25">
      <c r="B3319" s="14">
        <v>3274</v>
      </c>
      <c r="C3319" s="17">
        <v>43</v>
      </c>
      <c r="D3319" s="17">
        <v>98.62</v>
      </c>
      <c r="E3319" s="17">
        <v>9366</v>
      </c>
      <c r="F3319" s="17">
        <v>-312578.92000000004</v>
      </c>
    </row>
    <row r="3320" spans="2:6" x14ac:dyDescent="0.25">
      <c r="B3320" s="14">
        <v>3275</v>
      </c>
      <c r="C3320" s="17">
        <v>39</v>
      </c>
      <c r="D3320" s="17">
        <v>91.9</v>
      </c>
      <c r="E3320" s="17">
        <v>19298</v>
      </c>
      <c r="F3320" s="17">
        <v>464193.79999999981</v>
      </c>
    </row>
    <row r="3321" spans="2:6" x14ac:dyDescent="0.25">
      <c r="B3321" s="14">
        <v>3276</v>
      </c>
      <c r="C3321" s="17">
        <v>40</v>
      </c>
      <c r="D3321" s="17">
        <v>101.2</v>
      </c>
      <c r="E3321" s="17">
        <v>16267</v>
      </c>
      <c r="F3321" s="17">
        <v>90232.599999999977</v>
      </c>
    </row>
    <row r="3322" spans="2:6" x14ac:dyDescent="0.25">
      <c r="B3322" s="14">
        <v>3277</v>
      </c>
      <c r="C3322" s="17">
        <v>44</v>
      </c>
      <c r="D3322" s="17">
        <v>80.03</v>
      </c>
      <c r="E3322" s="17">
        <v>11615</v>
      </c>
      <c r="F3322" s="17">
        <v>20776.54999999993</v>
      </c>
    </row>
    <row r="3323" spans="2:6" x14ac:dyDescent="0.25">
      <c r="B3323" s="14">
        <v>3278</v>
      </c>
      <c r="C3323" s="17">
        <v>43</v>
      </c>
      <c r="D3323" s="17">
        <v>80.12</v>
      </c>
      <c r="E3323" s="17">
        <v>24702</v>
      </c>
      <c r="F3323" s="17">
        <v>1024387.7599999998</v>
      </c>
    </row>
    <row r="3324" spans="2:6" x14ac:dyDescent="0.25">
      <c r="B3324" s="14">
        <v>3279</v>
      </c>
      <c r="C3324" s="17">
        <v>42</v>
      </c>
      <c r="D3324" s="17">
        <v>84.31</v>
      </c>
      <c r="E3324" s="17">
        <v>21578</v>
      </c>
      <c r="F3324" s="17">
        <v>718504.82000000007</v>
      </c>
    </row>
    <row r="3325" spans="2:6" x14ac:dyDescent="0.25">
      <c r="B3325" s="14">
        <v>3280</v>
      </c>
      <c r="C3325" s="17">
        <v>40</v>
      </c>
      <c r="D3325" s="17">
        <v>86.24</v>
      </c>
      <c r="E3325" s="17">
        <v>25248</v>
      </c>
      <c r="F3325" s="17">
        <v>987044.48000000021</v>
      </c>
    </row>
    <row r="3326" spans="2:6" x14ac:dyDescent="0.25">
      <c r="B3326" s="14">
        <v>3281</v>
      </c>
      <c r="C3326" s="17">
        <v>40</v>
      </c>
      <c r="D3326" s="17">
        <v>78.34</v>
      </c>
      <c r="E3326" s="17">
        <v>17557</v>
      </c>
      <c r="F3326" s="17">
        <v>566147.61999999988</v>
      </c>
    </row>
    <row r="3327" spans="2:6" x14ac:dyDescent="0.25">
      <c r="B3327" s="14">
        <v>3282</v>
      </c>
      <c r="C3327" s="17">
        <v>42</v>
      </c>
      <c r="D3327" s="17">
        <v>90.63</v>
      </c>
      <c r="E3327" s="17">
        <v>29996</v>
      </c>
      <c r="F3327" s="17">
        <v>1140834.5200000003</v>
      </c>
    </row>
    <row r="3328" spans="2:6" x14ac:dyDescent="0.25">
      <c r="B3328" s="14">
        <v>3283</v>
      </c>
      <c r="C3328" s="17">
        <v>40</v>
      </c>
      <c r="D3328" s="17">
        <v>88.11</v>
      </c>
      <c r="E3328" s="17">
        <v>26522</v>
      </c>
      <c r="F3328" s="17">
        <v>1030144.5800000001</v>
      </c>
    </row>
    <row r="3329" spans="2:6" x14ac:dyDescent="0.25">
      <c r="B3329" s="14">
        <v>3284</v>
      </c>
      <c r="C3329" s="17">
        <v>39</v>
      </c>
      <c r="D3329" s="17">
        <v>82.97</v>
      </c>
      <c r="E3329" s="17">
        <v>9635</v>
      </c>
      <c r="F3329" s="17">
        <v>-107815.94999999995</v>
      </c>
    </row>
    <row r="3330" spans="2:6" x14ac:dyDescent="0.25">
      <c r="B3330" s="14">
        <v>3285</v>
      </c>
      <c r="C3330" s="17">
        <v>40</v>
      </c>
      <c r="D3330" s="17">
        <v>76.209999999999994</v>
      </c>
      <c r="E3330" s="17">
        <v>19703</v>
      </c>
      <c r="F3330" s="17">
        <v>781211.37000000011</v>
      </c>
    </row>
    <row r="3331" spans="2:6" x14ac:dyDescent="0.25">
      <c r="B3331" s="14">
        <v>3286</v>
      </c>
      <c r="C3331" s="17">
        <v>43</v>
      </c>
      <c r="D3331" s="17">
        <v>92.41</v>
      </c>
      <c r="E3331" s="17">
        <v>15661</v>
      </c>
      <c r="F3331" s="17">
        <v>145882.99000000011</v>
      </c>
    </row>
    <row r="3332" spans="2:6" x14ac:dyDescent="0.25">
      <c r="B3332" s="14">
        <v>3287</v>
      </c>
      <c r="C3332" s="17">
        <v>44</v>
      </c>
      <c r="D3332" s="17">
        <v>79.02</v>
      </c>
      <c r="E3332" s="17">
        <v>27176</v>
      </c>
      <c r="F3332" s="17">
        <v>1214832.4800000002</v>
      </c>
    </row>
    <row r="3333" spans="2:6" x14ac:dyDescent="0.25">
      <c r="B3333" s="14">
        <v>3288</v>
      </c>
      <c r="C3333" s="17">
        <v>42</v>
      </c>
      <c r="D3333" s="17">
        <v>79.180000000000007</v>
      </c>
      <c r="E3333" s="17">
        <v>12226</v>
      </c>
      <c r="F3333" s="17">
        <v>101427.31999999995</v>
      </c>
    </row>
    <row r="3334" spans="2:6" x14ac:dyDescent="0.25">
      <c r="B3334" s="14">
        <v>3289</v>
      </c>
      <c r="C3334" s="17">
        <v>42</v>
      </c>
      <c r="D3334" s="17">
        <v>88.61</v>
      </c>
      <c r="E3334" s="17">
        <v>13589</v>
      </c>
      <c r="F3334" s="17">
        <v>79351.709999999963</v>
      </c>
    </row>
    <row r="3335" spans="2:6" x14ac:dyDescent="0.25">
      <c r="B3335" s="14">
        <v>3290</v>
      </c>
      <c r="C3335" s="17">
        <v>42</v>
      </c>
      <c r="D3335" s="17">
        <v>81.11</v>
      </c>
      <c r="E3335" s="17">
        <v>11618</v>
      </c>
      <c r="F3335" s="17">
        <v>31690.020000000019</v>
      </c>
    </row>
    <row r="3336" spans="2:6" x14ac:dyDescent="0.25">
      <c r="B3336" s="14">
        <v>3291</v>
      </c>
      <c r="C3336" s="17">
        <v>42</v>
      </c>
      <c r="D3336" s="17">
        <v>100.84</v>
      </c>
      <c r="E3336" s="17">
        <v>18260</v>
      </c>
      <c r="F3336" s="17">
        <v>175481.59999999998</v>
      </c>
    </row>
    <row r="3337" spans="2:6" x14ac:dyDescent="0.25">
      <c r="B3337" s="14">
        <v>3292</v>
      </c>
      <c r="C3337" s="17">
        <v>42</v>
      </c>
      <c r="D3337" s="17">
        <v>103.85</v>
      </c>
      <c r="E3337" s="17">
        <v>13289</v>
      </c>
      <c r="F3337" s="17">
        <v>-143689.64999999991</v>
      </c>
    </row>
    <row r="3338" spans="2:6" x14ac:dyDescent="0.25">
      <c r="B3338" s="14">
        <v>3293</v>
      </c>
      <c r="C3338" s="17">
        <v>44</v>
      </c>
      <c r="D3338" s="17">
        <v>81</v>
      </c>
      <c r="E3338" s="17">
        <v>16430</v>
      </c>
      <c r="F3338" s="17">
        <v>365820</v>
      </c>
    </row>
    <row r="3339" spans="2:6" x14ac:dyDescent="0.25">
      <c r="B3339" s="14">
        <v>3294</v>
      </c>
      <c r="C3339" s="17">
        <v>40</v>
      </c>
      <c r="D3339" s="17">
        <v>89.49</v>
      </c>
      <c r="E3339" s="17">
        <v>10505</v>
      </c>
      <c r="F3339" s="17">
        <v>-119797.44999999995</v>
      </c>
    </row>
    <row r="3340" spans="2:6" x14ac:dyDescent="0.25">
      <c r="B3340" s="14">
        <v>3295</v>
      </c>
      <c r="C3340" s="17">
        <v>40</v>
      </c>
      <c r="D3340" s="17">
        <v>76.63</v>
      </c>
      <c r="E3340" s="17">
        <v>18970</v>
      </c>
      <c r="F3340" s="17">
        <v>712558.90000000014</v>
      </c>
    </row>
    <row r="3341" spans="2:6" x14ac:dyDescent="0.25">
      <c r="B3341" s="14">
        <v>3296</v>
      </c>
      <c r="C3341" s="17">
        <v>43</v>
      </c>
      <c r="D3341" s="17">
        <v>92.71</v>
      </c>
      <c r="E3341" s="17">
        <v>15506</v>
      </c>
      <c r="F3341" s="17">
        <v>131374.74000000011</v>
      </c>
    </row>
    <row r="3342" spans="2:6" x14ac:dyDescent="0.25">
      <c r="B3342" s="14">
        <v>3297</v>
      </c>
      <c r="C3342" s="17">
        <v>44</v>
      </c>
      <c r="D3342" s="17">
        <v>83.32</v>
      </c>
      <c r="E3342" s="17">
        <v>8717</v>
      </c>
      <c r="F3342" s="17">
        <v>-225165.43999999994</v>
      </c>
    </row>
    <row r="3343" spans="2:6" x14ac:dyDescent="0.25">
      <c r="B3343" s="14">
        <v>3298</v>
      </c>
      <c r="C3343" s="17">
        <v>42</v>
      </c>
      <c r="D3343" s="17">
        <v>75.89</v>
      </c>
      <c r="E3343" s="17">
        <v>19402</v>
      </c>
      <c r="F3343" s="17">
        <v>723696.22</v>
      </c>
    </row>
    <row r="3344" spans="2:6" x14ac:dyDescent="0.25">
      <c r="B3344" s="14">
        <v>3299</v>
      </c>
      <c r="C3344" s="17">
        <v>40</v>
      </c>
      <c r="D3344" s="17">
        <v>100.81</v>
      </c>
      <c r="E3344" s="17">
        <v>18696</v>
      </c>
      <c r="F3344" s="17">
        <v>237920.24</v>
      </c>
    </row>
    <row r="3345" spans="2:6" x14ac:dyDescent="0.25">
      <c r="B3345" s="14">
        <v>3300</v>
      </c>
      <c r="C3345" s="17">
        <v>41</v>
      </c>
      <c r="D3345" s="17">
        <v>102.31</v>
      </c>
      <c r="E3345" s="17">
        <v>15827</v>
      </c>
      <c r="F3345" s="17">
        <v>31405.630000000005</v>
      </c>
    </row>
    <row r="3346" spans="2:6" x14ac:dyDescent="0.25">
      <c r="B3346" s="14">
        <v>3301</v>
      </c>
      <c r="C3346" s="17">
        <v>42</v>
      </c>
      <c r="D3346" s="17">
        <v>93.06</v>
      </c>
      <c r="E3346" s="17">
        <v>15204</v>
      </c>
      <c r="F3346" s="17">
        <v>122143.76000000001</v>
      </c>
    </row>
    <row r="3347" spans="2:6" x14ac:dyDescent="0.25">
      <c r="B3347" s="14">
        <v>3302</v>
      </c>
      <c r="C3347" s="17">
        <v>41</v>
      </c>
      <c r="D3347" s="17">
        <v>99.98</v>
      </c>
      <c r="E3347" s="17">
        <v>22827</v>
      </c>
      <c r="F3347" s="17">
        <v>474422.5399999998</v>
      </c>
    </row>
    <row r="3348" spans="2:6" x14ac:dyDescent="0.25">
      <c r="B3348" s="14">
        <v>3303</v>
      </c>
      <c r="C3348" s="17">
        <v>43</v>
      </c>
      <c r="D3348" s="17">
        <v>92.99</v>
      </c>
      <c r="E3348" s="17">
        <v>5271</v>
      </c>
      <c r="F3348" s="17">
        <v>-517874.29</v>
      </c>
    </row>
    <row r="3349" spans="2:6" x14ac:dyDescent="0.25">
      <c r="B3349" s="14">
        <v>3304</v>
      </c>
      <c r="C3349" s="17">
        <v>42</v>
      </c>
      <c r="D3349" s="17">
        <v>85.98</v>
      </c>
      <c r="E3349" s="17">
        <v>19323</v>
      </c>
      <c r="F3349" s="17">
        <v>522319.45999999996</v>
      </c>
    </row>
    <row r="3350" spans="2:6" x14ac:dyDescent="0.25">
      <c r="B3350" s="14">
        <v>3305</v>
      </c>
      <c r="C3350" s="17">
        <v>41</v>
      </c>
      <c r="D3350" s="17">
        <v>76.63</v>
      </c>
      <c r="E3350" s="17">
        <v>23092</v>
      </c>
      <c r="F3350" s="17">
        <v>1028996.04</v>
      </c>
    </row>
    <row r="3351" spans="2:6" x14ac:dyDescent="0.25">
      <c r="B3351" s="14">
        <v>3306</v>
      </c>
      <c r="C3351" s="17">
        <v>42</v>
      </c>
      <c r="D3351" s="17">
        <v>79.180000000000007</v>
      </c>
      <c r="E3351" s="17">
        <v>17065</v>
      </c>
      <c r="F3351" s="17">
        <v>477998.29999999981</v>
      </c>
    </row>
    <row r="3352" spans="2:6" x14ac:dyDescent="0.25">
      <c r="B3352" s="14">
        <v>3307</v>
      </c>
      <c r="C3352" s="17">
        <v>42</v>
      </c>
      <c r="D3352" s="17">
        <v>101.37</v>
      </c>
      <c r="E3352" s="17">
        <v>12069</v>
      </c>
      <c r="F3352" s="17">
        <v>-178601.53000000003</v>
      </c>
    </row>
    <row r="3353" spans="2:6" x14ac:dyDescent="0.25">
      <c r="B3353" s="14">
        <v>3308</v>
      </c>
      <c r="C3353" s="17">
        <v>42</v>
      </c>
      <c r="D3353" s="17">
        <v>104.71</v>
      </c>
      <c r="E3353" s="17">
        <v>15227</v>
      </c>
      <c r="F3353" s="17">
        <v>-53780.169999999925</v>
      </c>
    </row>
    <row r="3354" spans="2:6" x14ac:dyDescent="0.25">
      <c r="B3354" s="14">
        <v>3309</v>
      </c>
      <c r="C3354" s="17">
        <v>41</v>
      </c>
      <c r="D3354" s="17">
        <v>97.62</v>
      </c>
      <c r="E3354" s="17">
        <v>13005</v>
      </c>
      <c r="F3354" s="17">
        <v>-64758.100000000093</v>
      </c>
    </row>
    <row r="3355" spans="2:6" x14ac:dyDescent="0.25">
      <c r="B3355" s="14">
        <v>3310</v>
      </c>
      <c r="C3355" s="17">
        <v>40</v>
      </c>
      <c r="D3355" s="17">
        <v>102.78</v>
      </c>
      <c r="E3355" s="17">
        <v>26707</v>
      </c>
      <c r="F3355" s="17">
        <v>651467.54</v>
      </c>
    </row>
    <row r="3356" spans="2:6" x14ac:dyDescent="0.25">
      <c r="B3356" s="14">
        <v>3311</v>
      </c>
      <c r="C3356" s="17">
        <v>40</v>
      </c>
      <c r="D3356" s="17">
        <v>76.08</v>
      </c>
      <c r="E3356" s="17">
        <v>14401</v>
      </c>
      <c r="F3356" s="17">
        <v>344130.91999999993</v>
      </c>
    </row>
    <row r="3357" spans="2:6" x14ac:dyDescent="0.25">
      <c r="B3357" s="14">
        <v>3312</v>
      </c>
      <c r="C3357" s="17">
        <v>42</v>
      </c>
      <c r="D3357" s="17">
        <v>95.46</v>
      </c>
      <c r="E3357" s="17">
        <v>11945</v>
      </c>
      <c r="F3357" s="17">
        <v>-114904.69999999995</v>
      </c>
    </row>
    <row r="3358" spans="2:6" x14ac:dyDescent="0.25">
      <c r="B3358" s="14">
        <v>3313</v>
      </c>
      <c r="C3358" s="17">
        <v>42</v>
      </c>
      <c r="D3358" s="17">
        <v>94.66</v>
      </c>
      <c r="E3358" s="17">
        <v>16924</v>
      </c>
      <c r="F3358" s="17">
        <v>205042.16000000015</v>
      </c>
    </row>
    <row r="3359" spans="2:6" x14ac:dyDescent="0.25">
      <c r="B3359" s="14">
        <v>3314</v>
      </c>
      <c r="C3359" s="17">
        <v>42</v>
      </c>
      <c r="D3359" s="17">
        <v>79.31</v>
      </c>
      <c r="E3359" s="17">
        <v>13245</v>
      </c>
      <c r="F3359" s="17">
        <v>179004.04999999993</v>
      </c>
    </row>
    <row r="3360" spans="2:6" x14ac:dyDescent="0.25">
      <c r="B3360" s="14">
        <v>3315</v>
      </c>
      <c r="C3360" s="17">
        <v>42</v>
      </c>
      <c r="D3360" s="17">
        <v>82.68</v>
      </c>
      <c r="E3360" s="17">
        <v>14542</v>
      </c>
      <c r="F3360" s="17">
        <v>230761.43999999994</v>
      </c>
    </row>
    <row r="3361" spans="2:6" x14ac:dyDescent="0.25">
      <c r="B3361" s="14">
        <v>3316</v>
      </c>
      <c r="C3361" s="17">
        <v>44</v>
      </c>
      <c r="D3361" s="17">
        <v>79.98</v>
      </c>
      <c r="E3361" s="17">
        <v>8452</v>
      </c>
      <c r="F3361" s="17">
        <v>-215930.96000000008</v>
      </c>
    </row>
    <row r="3362" spans="2:6" x14ac:dyDescent="0.25">
      <c r="B3362" s="14">
        <v>3317</v>
      </c>
      <c r="C3362" s="17">
        <v>44</v>
      </c>
      <c r="D3362" s="17">
        <v>77.5</v>
      </c>
      <c r="E3362" s="17">
        <v>19279</v>
      </c>
      <c r="F3362" s="17">
        <v>644122.5</v>
      </c>
    </row>
    <row r="3363" spans="2:6" x14ac:dyDescent="0.25">
      <c r="B3363" s="14">
        <v>3318</v>
      </c>
      <c r="C3363" s="17">
        <v>43</v>
      </c>
      <c r="D3363" s="17">
        <v>87.67</v>
      </c>
      <c r="E3363" s="17">
        <v>17787</v>
      </c>
      <c r="F3363" s="17">
        <v>365385.70999999996</v>
      </c>
    </row>
    <row r="3364" spans="2:6" x14ac:dyDescent="0.25">
      <c r="B3364" s="14">
        <v>3319</v>
      </c>
      <c r="C3364" s="17">
        <v>44</v>
      </c>
      <c r="D3364" s="17">
        <v>79.92</v>
      </c>
      <c r="E3364" s="17">
        <v>26014</v>
      </c>
      <c r="F3364" s="17">
        <v>1103131.1199999999</v>
      </c>
    </row>
    <row r="3365" spans="2:6" x14ac:dyDescent="0.25">
      <c r="B3365" s="14">
        <v>3320</v>
      </c>
      <c r="C3365" s="17">
        <v>43</v>
      </c>
      <c r="D3365" s="17">
        <v>81.900000000000006</v>
      </c>
      <c r="E3365" s="17">
        <v>19850</v>
      </c>
      <c r="F3365" s="17">
        <v>620885</v>
      </c>
    </row>
    <row r="3366" spans="2:6" x14ac:dyDescent="0.25">
      <c r="B3366" s="14">
        <v>3321</v>
      </c>
      <c r="C3366" s="17">
        <v>41</v>
      </c>
      <c r="D3366" s="17">
        <v>94.81</v>
      </c>
      <c r="E3366" s="17">
        <v>15989</v>
      </c>
      <c r="F3366" s="17">
        <v>160344.90999999992</v>
      </c>
    </row>
    <row r="3367" spans="2:6" x14ac:dyDescent="0.25">
      <c r="B3367" s="14">
        <v>3322</v>
      </c>
      <c r="C3367" s="17">
        <v>39</v>
      </c>
      <c r="D3367" s="17">
        <v>103.92</v>
      </c>
      <c r="E3367" s="17">
        <v>22378</v>
      </c>
      <c r="F3367" s="17">
        <v>404958.24</v>
      </c>
    </row>
    <row r="3368" spans="2:6" x14ac:dyDescent="0.25">
      <c r="B3368" s="14">
        <v>3323</v>
      </c>
      <c r="C3368" s="17">
        <v>41</v>
      </c>
      <c r="D3368" s="17">
        <v>103.37</v>
      </c>
      <c r="E3368" s="17">
        <v>3030</v>
      </c>
      <c r="F3368" s="17">
        <v>-684471.1</v>
      </c>
    </row>
    <row r="3369" spans="2:6" x14ac:dyDescent="0.25">
      <c r="B3369" s="14">
        <v>3324</v>
      </c>
      <c r="C3369" s="17">
        <v>39</v>
      </c>
      <c r="D3369" s="17">
        <v>77.53</v>
      </c>
      <c r="E3369" s="17">
        <v>19985</v>
      </c>
      <c r="F3369" s="17">
        <v>798162.95</v>
      </c>
    </row>
    <row r="3370" spans="2:6" x14ac:dyDescent="0.25">
      <c r="B3370" s="14">
        <v>3325</v>
      </c>
      <c r="C3370" s="17">
        <v>43</v>
      </c>
      <c r="D3370" s="17">
        <v>93.93</v>
      </c>
      <c r="E3370" s="17">
        <v>22101</v>
      </c>
      <c r="F3370" s="17">
        <v>521809.06999999983</v>
      </c>
    </row>
    <row r="3371" spans="2:6" x14ac:dyDescent="0.25">
      <c r="B3371" s="14">
        <v>3326</v>
      </c>
      <c r="C3371" s="17">
        <v>42</v>
      </c>
      <c r="D3371" s="17">
        <v>97.5</v>
      </c>
      <c r="E3371" s="17">
        <v>20983</v>
      </c>
      <c r="F3371" s="17">
        <v>398488.5</v>
      </c>
    </row>
    <row r="3372" spans="2:6" x14ac:dyDescent="0.25">
      <c r="B3372" s="14">
        <v>3327</v>
      </c>
      <c r="C3372" s="17">
        <v>42</v>
      </c>
      <c r="D3372" s="17">
        <v>94.99</v>
      </c>
      <c r="E3372" s="17">
        <v>27767</v>
      </c>
      <c r="F3372" s="17">
        <v>871831.67000000016</v>
      </c>
    </row>
    <row r="3373" spans="2:6" x14ac:dyDescent="0.25">
      <c r="B3373" s="14">
        <v>3328</v>
      </c>
      <c r="C3373" s="17">
        <v>44</v>
      </c>
      <c r="D3373" s="17">
        <v>81.7</v>
      </c>
      <c r="E3373" s="17">
        <v>16646</v>
      </c>
      <c r="F3373" s="17">
        <v>370151.80000000005</v>
      </c>
    </row>
    <row r="3374" spans="2:6" x14ac:dyDescent="0.25">
      <c r="B3374" s="14">
        <v>3329</v>
      </c>
      <c r="C3374" s="17">
        <v>41</v>
      </c>
      <c r="D3374" s="17">
        <v>96.97</v>
      </c>
      <c r="E3374" s="17">
        <v>10764</v>
      </c>
      <c r="F3374" s="17">
        <v>-193073.07999999996</v>
      </c>
    </row>
    <row r="3375" spans="2:6" x14ac:dyDescent="0.25">
      <c r="B3375" s="14">
        <v>3330</v>
      </c>
      <c r="C3375" s="17">
        <v>44</v>
      </c>
      <c r="D3375" s="17">
        <v>75.44</v>
      </c>
      <c r="E3375" s="17">
        <v>16182</v>
      </c>
      <c r="F3375" s="17">
        <v>437439.91999999993</v>
      </c>
    </row>
    <row r="3376" spans="2:6" x14ac:dyDescent="0.25">
      <c r="B3376" s="14">
        <v>3331</v>
      </c>
      <c r="C3376" s="17">
        <v>44</v>
      </c>
      <c r="D3376" s="17">
        <v>100.36</v>
      </c>
      <c r="E3376" s="17">
        <v>7240</v>
      </c>
      <c r="F3376" s="17">
        <v>-454406.40000000002</v>
      </c>
    </row>
    <row r="3377" spans="2:6" x14ac:dyDescent="0.25">
      <c r="B3377" s="14">
        <v>3332</v>
      </c>
      <c r="C3377" s="17">
        <v>43</v>
      </c>
      <c r="D3377" s="17">
        <v>77.989999999999995</v>
      </c>
      <c r="E3377" s="17">
        <v>14363</v>
      </c>
      <c r="F3377" s="17">
        <v>270457.63000000012</v>
      </c>
    </row>
    <row r="3378" spans="2:6" x14ac:dyDescent="0.25">
      <c r="B3378" s="14">
        <v>3333</v>
      </c>
      <c r="C3378" s="17">
        <v>40</v>
      </c>
      <c r="D3378" s="17">
        <v>75.2</v>
      </c>
      <c r="E3378" s="17">
        <v>9722</v>
      </c>
      <c r="F3378" s="17">
        <v>-35296.400000000023</v>
      </c>
    </row>
    <row r="3379" spans="2:6" x14ac:dyDescent="0.25">
      <c r="B3379" s="14">
        <v>3334</v>
      </c>
      <c r="C3379" s="17">
        <v>42</v>
      </c>
      <c r="D3379" s="17">
        <v>75.37</v>
      </c>
      <c r="E3379" s="17">
        <v>23180</v>
      </c>
      <c r="F3379" s="17">
        <v>1042183.3999999999</v>
      </c>
    </row>
    <row r="3380" spans="2:6" x14ac:dyDescent="0.25">
      <c r="B3380" s="14">
        <v>3335</v>
      </c>
      <c r="C3380" s="17">
        <v>39</v>
      </c>
      <c r="D3380" s="17">
        <v>98.03</v>
      </c>
      <c r="E3380" s="17">
        <v>26367</v>
      </c>
      <c r="F3380" s="17">
        <v>783962.99</v>
      </c>
    </row>
    <row r="3381" spans="2:6" x14ac:dyDescent="0.25">
      <c r="B3381" s="14">
        <v>3336</v>
      </c>
      <c r="C3381" s="17">
        <v>43</v>
      </c>
      <c r="D3381" s="17">
        <v>92.49</v>
      </c>
      <c r="E3381" s="17">
        <v>11018</v>
      </c>
      <c r="F3381" s="17">
        <v>-150246.81999999995</v>
      </c>
    </row>
    <row r="3382" spans="2:6" x14ac:dyDescent="0.25">
      <c r="B3382" s="14">
        <v>3337</v>
      </c>
      <c r="C3382" s="17">
        <v>42</v>
      </c>
      <c r="D3382" s="17">
        <v>78.98</v>
      </c>
      <c r="E3382" s="17">
        <v>13453</v>
      </c>
      <c r="F3382" s="17">
        <v>199603.06000000006</v>
      </c>
    </row>
    <row r="3383" spans="2:6" x14ac:dyDescent="0.25">
      <c r="B3383" s="14">
        <v>3338</v>
      </c>
      <c r="C3383" s="17">
        <v>42</v>
      </c>
      <c r="D3383" s="17">
        <v>105</v>
      </c>
      <c r="E3383" s="17">
        <v>16804</v>
      </c>
      <c r="F3383" s="17">
        <v>23808</v>
      </c>
    </row>
    <row r="3384" spans="2:6" x14ac:dyDescent="0.25">
      <c r="B3384" s="14">
        <v>3339</v>
      </c>
      <c r="C3384" s="17">
        <v>40</v>
      </c>
      <c r="D3384" s="17">
        <v>78.260000000000005</v>
      </c>
      <c r="E3384" s="17">
        <v>12218</v>
      </c>
      <c r="F3384" s="17">
        <v>136481.31999999995</v>
      </c>
    </row>
    <row r="3385" spans="2:6" x14ac:dyDescent="0.25">
      <c r="B3385" s="14">
        <v>3340</v>
      </c>
      <c r="C3385" s="17">
        <v>42</v>
      </c>
      <c r="D3385" s="17">
        <v>99.5</v>
      </c>
      <c r="E3385" s="17">
        <v>21845</v>
      </c>
      <c r="F3385" s="17">
        <v>406087.5</v>
      </c>
    </row>
    <row r="3386" spans="2:6" x14ac:dyDescent="0.25">
      <c r="B3386" s="14">
        <v>3341</v>
      </c>
      <c r="C3386" s="17">
        <v>43</v>
      </c>
      <c r="D3386" s="17">
        <v>102.12</v>
      </c>
      <c r="E3386" s="17">
        <v>13565</v>
      </c>
      <c r="F3386" s="17">
        <v>-119117.80000000005</v>
      </c>
    </row>
    <row r="3387" spans="2:6" x14ac:dyDescent="0.25">
      <c r="B3387" s="14">
        <v>3342</v>
      </c>
      <c r="C3387" s="17">
        <v>40</v>
      </c>
      <c r="D3387" s="17">
        <v>91.35</v>
      </c>
      <c r="E3387" s="17">
        <v>20462</v>
      </c>
      <c r="F3387" s="17">
        <v>534254.30000000005</v>
      </c>
    </row>
    <row r="3388" spans="2:6" x14ac:dyDescent="0.25">
      <c r="B3388" s="14">
        <v>3343</v>
      </c>
      <c r="C3388" s="17">
        <v>43</v>
      </c>
      <c r="D3388" s="17">
        <v>81.8</v>
      </c>
      <c r="E3388" s="17">
        <v>15007</v>
      </c>
      <c r="F3388" s="17">
        <v>263519.40000000014</v>
      </c>
    </row>
    <row r="3389" spans="2:6" x14ac:dyDescent="0.25">
      <c r="B3389" s="14">
        <v>3344</v>
      </c>
      <c r="C3389" s="17">
        <v>43</v>
      </c>
      <c r="D3389" s="17">
        <v>86.63</v>
      </c>
      <c r="E3389" s="17">
        <v>16488</v>
      </c>
      <c r="F3389" s="17">
        <v>293772.56000000006</v>
      </c>
    </row>
    <row r="3390" spans="2:6" x14ac:dyDescent="0.25">
      <c r="B3390" s="14">
        <v>3345</v>
      </c>
      <c r="C3390" s="17">
        <v>44</v>
      </c>
      <c r="D3390" s="17">
        <v>95.35</v>
      </c>
      <c r="E3390" s="17">
        <v>20978</v>
      </c>
      <c r="F3390" s="17">
        <v>401337.70000000019</v>
      </c>
    </row>
    <row r="3391" spans="2:6" x14ac:dyDescent="0.25">
      <c r="B3391" s="14">
        <v>3346</v>
      </c>
      <c r="C3391" s="17">
        <v>41</v>
      </c>
      <c r="D3391" s="17">
        <v>97</v>
      </c>
      <c r="E3391" s="17">
        <v>21185</v>
      </c>
      <c r="F3391" s="17">
        <v>442285</v>
      </c>
    </row>
    <row r="3392" spans="2:6" x14ac:dyDescent="0.25">
      <c r="B3392" s="14">
        <v>3347</v>
      </c>
      <c r="C3392" s="17">
        <v>45</v>
      </c>
      <c r="D3392" s="17">
        <v>80.13</v>
      </c>
      <c r="E3392" s="17">
        <v>19501</v>
      </c>
      <c r="F3392" s="17">
        <v>590538.87000000011</v>
      </c>
    </row>
    <row r="3393" spans="2:6" x14ac:dyDescent="0.25">
      <c r="B3393" s="14">
        <v>3348</v>
      </c>
      <c r="C3393" s="17">
        <v>43</v>
      </c>
      <c r="D3393" s="17">
        <v>93.36</v>
      </c>
      <c r="E3393" s="17">
        <v>2492</v>
      </c>
      <c r="F3393" s="17">
        <v>-693901.12</v>
      </c>
    </row>
    <row r="3394" spans="2:6" x14ac:dyDescent="0.25">
      <c r="B3394" s="14">
        <v>3349</v>
      </c>
      <c r="C3394" s="17">
        <v>42</v>
      </c>
      <c r="D3394" s="17">
        <v>84.86</v>
      </c>
      <c r="E3394" s="17">
        <v>5481</v>
      </c>
      <c r="F3394" s="17">
        <v>-454600.66</v>
      </c>
    </row>
    <row r="3395" spans="2:6" x14ac:dyDescent="0.25">
      <c r="B3395" s="14">
        <v>3350</v>
      </c>
      <c r="C3395" s="17">
        <v>41</v>
      </c>
      <c r="D3395" s="17">
        <v>78.09</v>
      </c>
      <c r="E3395" s="17">
        <v>18961</v>
      </c>
      <c r="F3395" s="17">
        <v>665173.51</v>
      </c>
    </row>
    <row r="3396" spans="2:6" x14ac:dyDescent="0.25">
      <c r="B3396" s="14">
        <v>3351</v>
      </c>
      <c r="C3396" s="17">
        <v>39</v>
      </c>
      <c r="D3396" s="17">
        <v>93.25</v>
      </c>
      <c r="E3396" s="17">
        <v>22961</v>
      </c>
      <c r="F3396" s="17">
        <v>682646.75</v>
      </c>
    </row>
    <row r="3397" spans="2:6" x14ac:dyDescent="0.25">
      <c r="B3397" s="14">
        <v>3352</v>
      </c>
      <c r="C3397" s="17">
        <v>42</v>
      </c>
      <c r="D3397" s="17">
        <v>76.95</v>
      </c>
      <c r="E3397" s="17">
        <v>28532</v>
      </c>
      <c r="F3397" s="17">
        <v>1433986.6</v>
      </c>
    </row>
    <row r="3398" spans="2:6" x14ac:dyDescent="0.25">
      <c r="B3398" s="14">
        <v>3353</v>
      </c>
      <c r="C3398" s="17">
        <v>41</v>
      </c>
      <c r="D3398" s="17">
        <v>83.98</v>
      </c>
      <c r="E3398" s="17">
        <v>25923</v>
      </c>
      <c r="F3398" s="17">
        <v>1068820.46</v>
      </c>
    </row>
    <row r="3399" spans="2:6" x14ac:dyDescent="0.25">
      <c r="B3399" s="14">
        <v>3354</v>
      </c>
      <c r="C3399" s="17">
        <v>41</v>
      </c>
      <c r="D3399" s="17">
        <v>82.54</v>
      </c>
      <c r="E3399" s="17">
        <v>15951</v>
      </c>
      <c r="F3399" s="17">
        <v>353662.45999999996</v>
      </c>
    </row>
    <row r="3400" spans="2:6" x14ac:dyDescent="0.25">
      <c r="B3400" s="14">
        <v>3355</v>
      </c>
      <c r="C3400" s="17">
        <v>41</v>
      </c>
      <c r="D3400" s="17">
        <v>77.89</v>
      </c>
      <c r="E3400" s="17">
        <v>17775</v>
      </c>
      <c r="F3400" s="17">
        <v>573955.25</v>
      </c>
    </row>
    <row r="3401" spans="2:6" x14ac:dyDescent="0.25">
      <c r="B3401" s="14">
        <v>3356</v>
      </c>
      <c r="C3401" s="17">
        <v>42</v>
      </c>
      <c r="D3401" s="17">
        <v>78.040000000000006</v>
      </c>
      <c r="E3401" s="17">
        <v>21530</v>
      </c>
      <c r="F3401" s="17">
        <v>850008.79999999981</v>
      </c>
    </row>
    <row r="3402" spans="2:6" x14ac:dyDescent="0.25">
      <c r="B3402" s="14">
        <v>3357</v>
      </c>
      <c r="C3402" s="17">
        <v>44</v>
      </c>
      <c r="D3402" s="17">
        <v>104.05</v>
      </c>
      <c r="E3402" s="17">
        <v>15678</v>
      </c>
      <c r="F3402" s="17">
        <v>-51205.899999999907</v>
      </c>
    </row>
    <row r="3403" spans="2:6" x14ac:dyDescent="0.25">
      <c r="B3403" s="14">
        <v>3358</v>
      </c>
      <c r="C3403" s="17">
        <v>40</v>
      </c>
      <c r="D3403" s="17">
        <v>97.99</v>
      </c>
      <c r="E3403" s="17">
        <v>27530</v>
      </c>
      <c r="F3403" s="17">
        <v>829605.3</v>
      </c>
    </row>
    <row r="3404" spans="2:6" x14ac:dyDescent="0.25">
      <c r="B3404" s="14">
        <v>3359</v>
      </c>
      <c r="C3404" s="17">
        <v>45</v>
      </c>
      <c r="D3404" s="17">
        <v>86.04</v>
      </c>
      <c r="E3404" s="17">
        <v>18558</v>
      </c>
      <c r="F3404" s="17">
        <v>411201.67999999993</v>
      </c>
    </row>
    <row r="3405" spans="2:6" x14ac:dyDescent="0.25">
      <c r="B3405" s="14">
        <v>3360</v>
      </c>
      <c r="C3405" s="17">
        <v>42</v>
      </c>
      <c r="D3405" s="17">
        <v>89.87</v>
      </c>
      <c r="E3405" s="17">
        <v>21060</v>
      </c>
      <c r="F3405" s="17">
        <v>563757.79999999981</v>
      </c>
    </row>
    <row r="3406" spans="2:6" x14ac:dyDescent="0.25">
      <c r="B3406" s="14">
        <v>3361</v>
      </c>
      <c r="C3406" s="17">
        <v>40</v>
      </c>
      <c r="D3406" s="17">
        <v>95.87</v>
      </c>
      <c r="E3406" s="17">
        <v>18020</v>
      </c>
      <c r="F3406" s="17">
        <v>287602.59999999986</v>
      </c>
    </row>
    <row r="3407" spans="2:6" x14ac:dyDescent="0.25">
      <c r="B3407" s="14">
        <v>3362</v>
      </c>
      <c r="C3407" s="17">
        <v>42</v>
      </c>
      <c r="D3407" s="17">
        <v>86.64</v>
      </c>
      <c r="E3407" s="17">
        <v>16163</v>
      </c>
      <c r="F3407" s="17">
        <v>287228.67999999993</v>
      </c>
    </row>
    <row r="3408" spans="2:6" x14ac:dyDescent="0.25">
      <c r="B3408" s="14">
        <v>3363</v>
      </c>
      <c r="C3408" s="17">
        <v>43</v>
      </c>
      <c r="D3408" s="17">
        <v>89.69</v>
      </c>
      <c r="E3408" s="17">
        <v>22729</v>
      </c>
      <c r="F3408" s="17">
        <v>657159.99</v>
      </c>
    </row>
    <row r="3409" spans="2:6" x14ac:dyDescent="0.25">
      <c r="B3409" s="14">
        <v>3364</v>
      </c>
      <c r="C3409" s="17">
        <v>39</v>
      </c>
      <c r="D3409" s="17">
        <v>96.35</v>
      </c>
      <c r="E3409" s="17">
        <v>16793</v>
      </c>
      <c r="F3409" s="17">
        <v>218874.45000000019</v>
      </c>
    </row>
    <row r="3410" spans="2:6" x14ac:dyDescent="0.25">
      <c r="B3410" s="14">
        <v>3365</v>
      </c>
      <c r="C3410" s="17">
        <v>40</v>
      </c>
      <c r="D3410" s="17">
        <v>95.83</v>
      </c>
      <c r="E3410" s="17">
        <v>10432</v>
      </c>
      <c r="F3410" s="17">
        <v>-191010.55999999994</v>
      </c>
    </row>
    <row r="3411" spans="2:6" x14ac:dyDescent="0.25">
      <c r="B3411" s="14">
        <v>3366</v>
      </c>
      <c r="C3411" s="17">
        <v>44</v>
      </c>
      <c r="D3411" s="17">
        <v>83.09</v>
      </c>
      <c r="E3411" s="17">
        <v>11984</v>
      </c>
      <c r="F3411" s="17">
        <v>11769.439999999944</v>
      </c>
    </row>
    <row r="3412" spans="2:6" x14ac:dyDescent="0.25">
      <c r="B3412" s="14">
        <v>3367</v>
      </c>
      <c r="C3412" s="17">
        <v>39</v>
      </c>
      <c r="D3412" s="17">
        <v>89.12</v>
      </c>
      <c r="E3412" s="17">
        <v>21561</v>
      </c>
      <c r="F3412" s="17">
        <v>678243.67999999993</v>
      </c>
    </row>
    <row r="3413" spans="2:6" x14ac:dyDescent="0.25">
      <c r="B3413" s="14">
        <v>3368</v>
      </c>
      <c r="C3413" s="17">
        <v>39</v>
      </c>
      <c r="D3413" s="17">
        <v>76.06</v>
      </c>
      <c r="E3413" s="17">
        <v>18930</v>
      </c>
      <c r="F3413" s="17">
        <v>738984.2</v>
      </c>
    </row>
    <row r="3414" spans="2:6" x14ac:dyDescent="0.25">
      <c r="B3414" s="14">
        <v>3369</v>
      </c>
      <c r="C3414" s="17">
        <v>41</v>
      </c>
      <c r="D3414" s="17">
        <v>79.64</v>
      </c>
      <c r="E3414" s="17">
        <v>18109</v>
      </c>
      <c r="F3414" s="17">
        <v>569021.24</v>
      </c>
    </row>
    <row r="3415" spans="2:6" x14ac:dyDescent="0.25">
      <c r="B3415" s="14">
        <v>3370</v>
      </c>
      <c r="C3415" s="17">
        <v>42</v>
      </c>
      <c r="D3415" s="17">
        <v>96.85</v>
      </c>
      <c r="E3415" s="17">
        <v>18788</v>
      </c>
      <c r="F3415" s="17">
        <v>280098.20000000019</v>
      </c>
    </row>
    <row r="3416" spans="2:6" x14ac:dyDescent="0.25">
      <c r="B3416" s="14">
        <v>3371</v>
      </c>
      <c r="C3416" s="17">
        <v>39</v>
      </c>
      <c r="D3416" s="17">
        <v>83.98</v>
      </c>
      <c r="E3416" s="17">
        <v>10406</v>
      </c>
      <c r="F3416" s="17">
        <v>-58935.880000000005</v>
      </c>
    </row>
    <row r="3417" spans="2:6" x14ac:dyDescent="0.25">
      <c r="B3417" s="14">
        <v>3372</v>
      </c>
      <c r="C3417" s="17">
        <v>42</v>
      </c>
      <c r="D3417" s="17">
        <v>88.61</v>
      </c>
      <c r="E3417" s="17">
        <v>19800</v>
      </c>
      <c r="F3417" s="17">
        <v>504122</v>
      </c>
    </row>
    <row r="3418" spans="2:6" x14ac:dyDescent="0.25">
      <c r="B3418" s="14">
        <v>3373</v>
      </c>
      <c r="C3418" s="17">
        <v>44</v>
      </c>
      <c r="D3418" s="17">
        <v>82.94</v>
      </c>
      <c r="E3418" s="17">
        <v>13988</v>
      </c>
      <c r="F3418" s="17">
        <v>157975.28000000003</v>
      </c>
    </row>
    <row r="3419" spans="2:6" x14ac:dyDescent="0.25">
      <c r="B3419" s="14">
        <v>3374</v>
      </c>
      <c r="C3419" s="17">
        <v>45</v>
      </c>
      <c r="D3419" s="17">
        <v>95.82</v>
      </c>
      <c r="E3419" s="17">
        <v>9915</v>
      </c>
      <c r="F3419" s="17">
        <v>-273145.29999999993</v>
      </c>
    </row>
    <row r="3420" spans="2:6" x14ac:dyDescent="0.25">
      <c r="B3420" s="14">
        <v>3375</v>
      </c>
      <c r="C3420" s="17">
        <v>41</v>
      </c>
      <c r="D3420" s="17">
        <v>100.68</v>
      </c>
      <c r="E3420" s="17">
        <v>21594</v>
      </c>
      <c r="F3420" s="17">
        <v>387768.07999999984</v>
      </c>
    </row>
    <row r="3421" spans="2:6" x14ac:dyDescent="0.25">
      <c r="B3421" s="14">
        <v>3376</v>
      </c>
      <c r="C3421" s="17">
        <v>40</v>
      </c>
      <c r="D3421" s="17">
        <v>77.819999999999993</v>
      </c>
      <c r="E3421" s="17">
        <v>15212</v>
      </c>
      <c r="F3421" s="17">
        <v>384910.16000000015</v>
      </c>
    </row>
    <row r="3422" spans="2:6" x14ac:dyDescent="0.25">
      <c r="B3422" s="14">
        <v>3377</v>
      </c>
      <c r="C3422" s="17">
        <v>39</v>
      </c>
      <c r="D3422" s="17">
        <v>79.69</v>
      </c>
      <c r="E3422" s="17">
        <v>19837</v>
      </c>
      <c r="F3422" s="17">
        <v>743109.47</v>
      </c>
    </row>
    <row r="3423" spans="2:6" x14ac:dyDescent="0.25">
      <c r="B3423" s="14">
        <v>3378</v>
      </c>
      <c r="C3423" s="17">
        <v>43</v>
      </c>
      <c r="D3423" s="17">
        <v>89.28</v>
      </c>
      <c r="E3423" s="17">
        <v>14870</v>
      </c>
      <c r="F3423" s="17">
        <v>142126.40000000002</v>
      </c>
    </row>
    <row r="3424" spans="2:6" x14ac:dyDescent="0.25">
      <c r="B3424" s="14">
        <v>3379</v>
      </c>
      <c r="C3424" s="17">
        <v>42</v>
      </c>
      <c r="D3424" s="17">
        <v>94.03</v>
      </c>
      <c r="E3424" s="17">
        <v>17238</v>
      </c>
      <c r="F3424" s="17">
        <v>235476.85999999987</v>
      </c>
    </row>
    <row r="3425" spans="2:6" x14ac:dyDescent="0.25">
      <c r="B3425" s="14">
        <v>3380</v>
      </c>
      <c r="C3425" s="17">
        <v>41</v>
      </c>
      <c r="D3425" s="17">
        <v>83.87</v>
      </c>
      <c r="E3425" s="17">
        <v>21230</v>
      </c>
      <c r="F3425" s="17">
        <v>723779.89999999991</v>
      </c>
    </row>
    <row r="3426" spans="2:6" x14ac:dyDescent="0.25">
      <c r="B3426" s="14">
        <v>3381</v>
      </c>
      <c r="C3426" s="17">
        <v>44</v>
      </c>
      <c r="D3426" s="17">
        <v>101.37</v>
      </c>
      <c r="E3426" s="17">
        <v>19854</v>
      </c>
      <c r="F3426" s="17">
        <v>214770.02000000002</v>
      </c>
    </row>
    <row r="3427" spans="2:6" x14ac:dyDescent="0.25">
      <c r="B3427" s="14">
        <v>3382</v>
      </c>
      <c r="C3427" s="17">
        <v>40</v>
      </c>
      <c r="D3427" s="17">
        <v>75.290000000000006</v>
      </c>
      <c r="E3427" s="17">
        <v>11892</v>
      </c>
      <c r="F3427" s="17">
        <v>145479.31999999995</v>
      </c>
    </row>
    <row r="3428" spans="2:6" x14ac:dyDescent="0.25">
      <c r="B3428" s="14">
        <v>3383</v>
      </c>
      <c r="C3428" s="17">
        <v>45</v>
      </c>
      <c r="D3428" s="17">
        <v>99.29</v>
      </c>
      <c r="E3428" s="17">
        <v>10036</v>
      </c>
      <c r="F3428" s="17">
        <v>-300930.44000000006</v>
      </c>
    </row>
    <row r="3429" spans="2:6" x14ac:dyDescent="0.25">
      <c r="B3429" s="14">
        <v>3384</v>
      </c>
      <c r="C3429" s="17">
        <v>41</v>
      </c>
      <c r="D3429" s="17">
        <v>86.28</v>
      </c>
      <c r="E3429" s="17">
        <v>14471</v>
      </c>
      <c r="F3429" s="17">
        <v>187860.12</v>
      </c>
    </row>
    <row r="3430" spans="2:6" x14ac:dyDescent="0.25">
      <c r="B3430" s="14">
        <v>3385</v>
      </c>
      <c r="C3430" s="17">
        <v>41</v>
      </c>
      <c r="D3430" s="17">
        <v>93.19</v>
      </c>
      <c r="E3430" s="17">
        <v>20509</v>
      </c>
      <c r="F3430" s="17">
        <v>479188.29000000004</v>
      </c>
    </row>
    <row r="3431" spans="2:6" x14ac:dyDescent="0.25">
      <c r="B3431" s="14">
        <v>3386</v>
      </c>
      <c r="C3431" s="17">
        <v>39</v>
      </c>
      <c r="D3431" s="17">
        <v>103.09</v>
      </c>
      <c r="E3431" s="17">
        <v>15257</v>
      </c>
      <c r="F3431" s="17">
        <v>18275.869999999995</v>
      </c>
    </row>
    <row r="3432" spans="2:6" x14ac:dyDescent="0.25">
      <c r="B3432" s="14">
        <v>3387</v>
      </c>
      <c r="C3432" s="17">
        <v>40</v>
      </c>
      <c r="D3432" s="17">
        <v>97.57</v>
      </c>
      <c r="E3432" s="17">
        <v>12827</v>
      </c>
      <c r="F3432" s="17">
        <v>-62037.389999999898</v>
      </c>
    </row>
    <row r="3433" spans="2:6" x14ac:dyDescent="0.25">
      <c r="B3433" s="14">
        <v>3388</v>
      </c>
      <c r="C3433" s="17">
        <v>43</v>
      </c>
      <c r="D3433" s="17">
        <v>104.88</v>
      </c>
      <c r="E3433" s="17">
        <v>8204</v>
      </c>
      <c r="F3433" s="17">
        <v>-430611.51999999996</v>
      </c>
    </row>
    <row r="3434" spans="2:6" x14ac:dyDescent="0.25">
      <c r="B3434" s="14">
        <v>3389</v>
      </c>
      <c r="C3434" s="17">
        <v>43</v>
      </c>
      <c r="D3434" s="17">
        <v>88.52</v>
      </c>
      <c r="E3434" s="17">
        <v>11097</v>
      </c>
      <c r="F3434" s="17">
        <v>-101174.43999999994</v>
      </c>
    </row>
    <row r="3435" spans="2:6" x14ac:dyDescent="0.25">
      <c r="B3435" s="14">
        <v>3390</v>
      </c>
      <c r="C3435" s="17">
        <v>42</v>
      </c>
      <c r="D3435" s="17">
        <v>79.17</v>
      </c>
      <c r="E3435" s="17">
        <v>19550</v>
      </c>
      <c r="F3435" s="17">
        <v>671576.5</v>
      </c>
    </row>
    <row r="3436" spans="2:6" x14ac:dyDescent="0.25">
      <c r="B3436" s="14">
        <v>3391</v>
      </c>
      <c r="C3436" s="17">
        <v>43</v>
      </c>
      <c r="D3436" s="17">
        <v>91.47</v>
      </c>
      <c r="E3436" s="17">
        <v>14662</v>
      </c>
      <c r="F3436" s="17">
        <v>96138.859999999986</v>
      </c>
    </row>
    <row r="3437" spans="2:6" x14ac:dyDescent="0.25">
      <c r="B3437" s="14">
        <v>3392</v>
      </c>
      <c r="C3437" s="17">
        <v>41</v>
      </c>
      <c r="D3437" s="17">
        <v>76.459999999999994</v>
      </c>
      <c r="E3437" s="17">
        <v>15818</v>
      </c>
      <c r="F3437" s="17">
        <v>439799.7200000002</v>
      </c>
    </row>
    <row r="3438" spans="2:6" x14ac:dyDescent="0.25">
      <c r="B3438" s="14">
        <v>3393</v>
      </c>
      <c r="C3438" s="17">
        <v>42</v>
      </c>
      <c r="D3438" s="17">
        <v>80.45</v>
      </c>
      <c r="E3438" s="17">
        <v>13507</v>
      </c>
      <c r="F3438" s="17">
        <v>183960.84999999998</v>
      </c>
    </row>
    <row r="3439" spans="2:6" x14ac:dyDescent="0.25">
      <c r="B3439" s="14">
        <v>3394</v>
      </c>
      <c r="C3439" s="17">
        <v>41</v>
      </c>
      <c r="D3439" s="17">
        <v>95.8</v>
      </c>
      <c r="E3439" s="17">
        <v>23995</v>
      </c>
      <c r="F3439" s="17">
        <v>642489</v>
      </c>
    </row>
    <row r="3440" spans="2:6" x14ac:dyDescent="0.25">
      <c r="B3440" s="14">
        <v>3395</v>
      </c>
      <c r="C3440" s="17">
        <v>42</v>
      </c>
      <c r="D3440" s="17">
        <v>79.84</v>
      </c>
      <c r="E3440" s="17">
        <v>28910</v>
      </c>
      <c r="F3440" s="17">
        <v>1380695.6</v>
      </c>
    </row>
    <row r="3441" spans="2:6" x14ac:dyDescent="0.25">
      <c r="B3441" s="14">
        <v>3396</v>
      </c>
      <c r="C3441" s="17">
        <v>42</v>
      </c>
      <c r="D3441" s="17">
        <v>81.48</v>
      </c>
      <c r="E3441" s="17">
        <v>11695</v>
      </c>
      <c r="F3441" s="17">
        <v>33206.399999999907</v>
      </c>
    </row>
    <row r="3442" spans="2:6" x14ac:dyDescent="0.25">
      <c r="B3442" s="14">
        <v>3397</v>
      </c>
      <c r="C3442" s="17">
        <v>42</v>
      </c>
      <c r="D3442" s="17">
        <v>95.13</v>
      </c>
      <c r="E3442" s="17">
        <v>18887</v>
      </c>
      <c r="F3442" s="17">
        <v>318538.69000000018</v>
      </c>
    </row>
    <row r="3443" spans="2:6" x14ac:dyDescent="0.25">
      <c r="B3443" s="14">
        <v>3398</v>
      </c>
      <c r="C3443" s="17">
        <v>42</v>
      </c>
      <c r="D3443" s="17">
        <v>86.77</v>
      </c>
      <c r="E3443" s="17">
        <v>13206</v>
      </c>
      <c r="F3443" s="17">
        <v>77457.38</v>
      </c>
    </row>
    <row r="3444" spans="2:6" x14ac:dyDescent="0.25">
      <c r="B3444" s="14">
        <v>3399</v>
      </c>
      <c r="C3444" s="17">
        <v>42</v>
      </c>
      <c r="D3444" s="17">
        <v>81.93</v>
      </c>
      <c r="E3444" s="17">
        <v>5283</v>
      </c>
      <c r="F3444" s="17">
        <v>-453405.19000000006</v>
      </c>
    </row>
    <row r="3445" spans="2:6" x14ac:dyDescent="0.25">
      <c r="B3445" s="14">
        <v>3400</v>
      </c>
      <c r="C3445" s="17">
        <v>42</v>
      </c>
      <c r="D3445" s="17">
        <v>87.09</v>
      </c>
      <c r="E3445" s="17">
        <v>27494</v>
      </c>
      <c r="F3445" s="17">
        <v>1072105.5399999998</v>
      </c>
    </row>
    <row r="3446" spans="2:6" x14ac:dyDescent="0.25">
      <c r="B3446" s="14">
        <v>3401</v>
      </c>
      <c r="C3446" s="17">
        <v>41</v>
      </c>
      <c r="D3446" s="17">
        <v>97.44</v>
      </c>
      <c r="E3446" s="17">
        <v>16782</v>
      </c>
      <c r="F3446" s="17">
        <v>166317.92000000004</v>
      </c>
    </row>
    <row r="3447" spans="2:6" x14ac:dyDescent="0.25">
      <c r="B3447" s="14">
        <v>3402</v>
      </c>
      <c r="C3447" s="17">
        <v>42</v>
      </c>
      <c r="D3447" s="17">
        <v>96.91</v>
      </c>
      <c r="E3447" s="17">
        <v>5116</v>
      </c>
      <c r="F3447" s="17">
        <v>-542579.56000000006</v>
      </c>
    </row>
    <row r="3448" spans="2:6" x14ac:dyDescent="0.25">
      <c r="B3448" s="14">
        <v>3403</v>
      </c>
      <c r="C3448" s="17">
        <v>40</v>
      </c>
      <c r="D3448" s="17">
        <v>85.05</v>
      </c>
      <c r="E3448" s="17">
        <v>8929</v>
      </c>
      <c r="F3448" s="17">
        <v>-189700.44999999995</v>
      </c>
    </row>
    <row r="3449" spans="2:6" x14ac:dyDescent="0.25">
      <c r="B3449" s="14">
        <v>3404</v>
      </c>
      <c r="C3449" s="17">
        <v>39</v>
      </c>
      <c r="D3449" s="17">
        <v>93.58</v>
      </c>
      <c r="E3449" s="17">
        <v>23004</v>
      </c>
      <c r="F3449" s="17">
        <v>677925.67999999993</v>
      </c>
    </row>
    <row r="3450" spans="2:6" x14ac:dyDescent="0.25">
      <c r="B3450" s="14">
        <v>3405</v>
      </c>
      <c r="C3450" s="17">
        <v>44</v>
      </c>
      <c r="D3450" s="17">
        <v>102.04</v>
      </c>
      <c r="E3450" s="17">
        <v>23024</v>
      </c>
      <c r="F3450" s="17">
        <v>369351.0399999998</v>
      </c>
    </row>
    <row r="3451" spans="2:6" x14ac:dyDescent="0.25">
      <c r="B3451" s="14">
        <v>3406</v>
      </c>
      <c r="C3451" s="17">
        <v>43</v>
      </c>
      <c r="D3451" s="17">
        <v>83.1</v>
      </c>
      <c r="E3451" s="17">
        <v>7891</v>
      </c>
      <c r="F3451" s="17">
        <v>-274746.09999999998</v>
      </c>
    </row>
    <row r="3452" spans="2:6" x14ac:dyDescent="0.25">
      <c r="B3452" s="14">
        <v>3407</v>
      </c>
      <c r="C3452" s="17">
        <v>45</v>
      </c>
      <c r="D3452" s="17">
        <v>85.76</v>
      </c>
      <c r="E3452" s="17">
        <v>21600</v>
      </c>
      <c r="F3452" s="17">
        <v>623984</v>
      </c>
    </row>
    <row r="3453" spans="2:6" x14ac:dyDescent="0.25">
      <c r="B3453" s="14">
        <v>3408</v>
      </c>
      <c r="C3453" s="17">
        <v>40</v>
      </c>
      <c r="D3453" s="17">
        <v>104.69</v>
      </c>
      <c r="E3453" s="17">
        <v>15667</v>
      </c>
      <c r="F3453" s="17">
        <v>874.77000000001863</v>
      </c>
    </row>
    <row r="3454" spans="2:6" x14ac:dyDescent="0.25">
      <c r="B3454" s="14">
        <v>3409</v>
      </c>
      <c r="C3454" s="17">
        <v>43</v>
      </c>
      <c r="D3454" s="17">
        <v>95.04</v>
      </c>
      <c r="E3454" s="17">
        <v>19943</v>
      </c>
      <c r="F3454" s="17">
        <v>365725.2799999998</v>
      </c>
    </row>
    <row r="3455" spans="2:6" x14ac:dyDescent="0.25">
      <c r="B3455" s="14">
        <v>3410</v>
      </c>
      <c r="C3455" s="17">
        <v>41</v>
      </c>
      <c r="D3455" s="17">
        <v>95.3</v>
      </c>
      <c r="E3455" s="17">
        <v>20756</v>
      </c>
      <c r="F3455" s="17">
        <v>451401.19999999995</v>
      </c>
    </row>
    <row r="3456" spans="2:6" x14ac:dyDescent="0.25">
      <c r="B3456" s="14">
        <v>3411</v>
      </c>
      <c r="C3456" s="17">
        <v>43</v>
      </c>
      <c r="D3456" s="17">
        <v>95.15</v>
      </c>
      <c r="E3456" s="17">
        <v>13669</v>
      </c>
      <c r="F3456" s="17">
        <v>-18241.350000000093</v>
      </c>
    </row>
    <row r="3457" spans="2:6" x14ac:dyDescent="0.25">
      <c r="B3457" s="14">
        <v>3412</v>
      </c>
      <c r="C3457" s="17">
        <v>43</v>
      </c>
      <c r="D3457" s="17">
        <v>81.06</v>
      </c>
      <c r="E3457" s="17">
        <v>20396</v>
      </c>
      <c r="F3457" s="17">
        <v>678476.24</v>
      </c>
    </row>
    <row r="3458" spans="2:6" x14ac:dyDescent="0.25">
      <c r="B3458" s="14">
        <v>3413</v>
      </c>
      <c r="C3458" s="17">
        <v>41</v>
      </c>
      <c r="D3458" s="17">
        <v>89.6</v>
      </c>
      <c r="E3458" s="17">
        <v>20578</v>
      </c>
      <c r="F3458" s="17">
        <v>557535.20000000019</v>
      </c>
    </row>
    <row r="3459" spans="2:6" x14ac:dyDescent="0.25">
      <c r="B3459" s="14">
        <v>3414</v>
      </c>
      <c r="C3459" s="17">
        <v>41</v>
      </c>
      <c r="D3459" s="17">
        <v>89.95</v>
      </c>
      <c r="E3459" s="17">
        <v>23636</v>
      </c>
      <c r="F3459" s="17">
        <v>758429.8</v>
      </c>
    </row>
    <row r="3460" spans="2:6" x14ac:dyDescent="0.25">
      <c r="B3460" s="14">
        <v>3415</v>
      </c>
      <c r="C3460" s="17">
        <v>41</v>
      </c>
      <c r="D3460" s="17">
        <v>91.03</v>
      </c>
      <c r="E3460" s="17">
        <v>16191</v>
      </c>
      <c r="F3460" s="17">
        <v>234311.27000000002</v>
      </c>
    </row>
    <row r="3461" spans="2:6" x14ac:dyDescent="0.25">
      <c r="B3461" s="14">
        <v>3416</v>
      </c>
      <c r="C3461" s="17">
        <v>41</v>
      </c>
      <c r="D3461" s="17">
        <v>94.42</v>
      </c>
      <c r="E3461" s="17">
        <v>13864</v>
      </c>
      <c r="F3461" s="17">
        <v>31473.119999999995</v>
      </c>
    </row>
    <row r="3462" spans="2:6" x14ac:dyDescent="0.25">
      <c r="B3462" s="14">
        <v>3417</v>
      </c>
      <c r="C3462" s="17">
        <v>41</v>
      </c>
      <c r="D3462" s="17">
        <v>75.180000000000007</v>
      </c>
      <c r="E3462" s="17">
        <v>22671</v>
      </c>
      <c r="F3462" s="17">
        <v>1027612.2199999997</v>
      </c>
    </row>
    <row r="3463" spans="2:6" x14ac:dyDescent="0.25">
      <c r="B3463" s="14">
        <v>3418</v>
      </c>
      <c r="C3463" s="17">
        <v>43</v>
      </c>
      <c r="D3463" s="17">
        <v>99.2</v>
      </c>
      <c r="E3463" s="17">
        <v>20059</v>
      </c>
      <c r="F3463" s="17">
        <v>289351.19999999995</v>
      </c>
    </row>
    <row r="3464" spans="2:6" x14ac:dyDescent="0.25">
      <c r="B3464" s="14">
        <v>3419</v>
      </c>
      <c r="C3464" s="17">
        <v>41</v>
      </c>
      <c r="D3464" s="17">
        <v>95.17</v>
      </c>
      <c r="E3464" s="17">
        <v>12877</v>
      </c>
      <c r="F3464" s="17">
        <v>-40938.089999999967</v>
      </c>
    </row>
    <row r="3465" spans="2:6" x14ac:dyDescent="0.25">
      <c r="B3465" s="14">
        <v>3420</v>
      </c>
      <c r="C3465" s="17">
        <v>44</v>
      </c>
      <c r="D3465" s="17">
        <v>81.75</v>
      </c>
      <c r="E3465" s="17">
        <v>14105</v>
      </c>
      <c r="F3465" s="17">
        <v>183191.25</v>
      </c>
    </row>
    <row r="3466" spans="2:6" x14ac:dyDescent="0.25">
      <c r="B3466" s="14">
        <v>3421</v>
      </c>
      <c r="C3466" s="17">
        <v>41</v>
      </c>
      <c r="D3466" s="17">
        <v>80.900000000000006</v>
      </c>
      <c r="E3466" s="17">
        <v>18732</v>
      </c>
      <c r="F3466" s="17">
        <v>594237.19999999995</v>
      </c>
    </row>
    <row r="3467" spans="2:6" x14ac:dyDescent="0.25">
      <c r="B3467" s="14">
        <v>3422</v>
      </c>
      <c r="C3467" s="17">
        <v>43</v>
      </c>
      <c r="D3467" s="17">
        <v>94.15</v>
      </c>
      <c r="E3467" s="17">
        <v>29028</v>
      </c>
      <c r="F3467" s="17">
        <v>945381.79999999981</v>
      </c>
    </row>
    <row r="3468" spans="2:6" x14ac:dyDescent="0.25">
      <c r="B3468" s="14">
        <v>3423</v>
      </c>
      <c r="C3468" s="17">
        <v>43</v>
      </c>
      <c r="D3468" s="17">
        <v>86.23</v>
      </c>
      <c r="E3468" s="17">
        <v>15379</v>
      </c>
      <c r="F3468" s="17">
        <v>222992.82999999984</v>
      </c>
    </row>
    <row r="3469" spans="2:6" x14ac:dyDescent="0.25">
      <c r="B3469" s="14">
        <v>3424</v>
      </c>
      <c r="C3469" s="17">
        <v>43</v>
      </c>
      <c r="D3469" s="17">
        <v>78.319999999999993</v>
      </c>
      <c r="E3469" s="17">
        <v>21300</v>
      </c>
      <c r="F3469" s="17">
        <v>804584.00000000023</v>
      </c>
    </row>
    <row r="3470" spans="2:6" x14ac:dyDescent="0.25">
      <c r="B3470" s="14">
        <v>3425</v>
      </c>
      <c r="C3470" s="17">
        <v>43</v>
      </c>
      <c r="D3470" s="17">
        <v>90.18</v>
      </c>
      <c r="E3470" s="17">
        <v>19734</v>
      </c>
      <c r="F3470" s="17">
        <v>448891.87999999989</v>
      </c>
    </row>
    <row r="3471" spans="2:6" x14ac:dyDescent="0.25">
      <c r="B3471" s="14">
        <v>3426</v>
      </c>
      <c r="C3471" s="17">
        <v>39</v>
      </c>
      <c r="D3471" s="17">
        <v>98.84</v>
      </c>
      <c r="E3471" s="17">
        <v>15087</v>
      </c>
      <c r="F3471" s="17">
        <v>72720.919999999925</v>
      </c>
    </row>
    <row r="3472" spans="2:6" x14ac:dyDescent="0.25">
      <c r="B3472" s="14">
        <v>3427</v>
      </c>
      <c r="C3472" s="17">
        <v>41</v>
      </c>
      <c r="D3472" s="17">
        <v>80.010000000000005</v>
      </c>
      <c r="E3472" s="17">
        <v>20679</v>
      </c>
      <c r="F3472" s="17">
        <v>762755.21</v>
      </c>
    </row>
    <row r="3473" spans="2:6" x14ac:dyDescent="0.25">
      <c r="B3473" s="14">
        <v>3428</v>
      </c>
      <c r="C3473" s="17">
        <v>39</v>
      </c>
      <c r="D3473" s="17">
        <v>78.930000000000007</v>
      </c>
      <c r="E3473" s="17">
        <v>15926</v>
      </c>
      <c r="F3473" s="17">
        <v>441120.81999999983</v>
      </c>
    </row>
    <row r="3474" spans="2:6" x14ac:dyDescent="0.25">
      <c r="B3474" s="14">
        <v>3429</v>
      </c>
      <c r="C3474" s="17">
        <v>43</v>
      </c>
      <c r="D3474" s="17">
        <v>87.07</v>
      </c>
      <c r="E3474" s="17">
        <v>23753</v>
      </c>
      <c r="F3474" s="17">
        <v>787294.29000000027</v>
      </c>
    </row>
    <row r="3475" spans="2:6" x14ac:dyDescent="0.25">
      <c r="B3475" s="14">
        <v>3430</v>
      </c>
      <c r="C3475" s="17">
        <v>41</v>
      </c>
      <c r="D3475" s="17">
        <v>81.03</v>
      </c>
      <c r="E3475" s="17">
        <v>28204</v>
      </c>
      <c r="F3475" s="17">
        <v>1320861.8799999999</v>
      </c>
    </row>
    <row r="3476" spans="2:6" x14ac:dyDescent="0.25">
      <c r="B3476" s="14">
        <v>3431</v>
      </c>
      <c r="C3476" s="17">
        <v>42</v>
      </c>
      <c r="D3476" s="17">
        <v>81.180000000000007</v>
      </c>
      <c r="E3476" s="17">
        <v>16949</v>
      </c>
      <c r="F3476" s="17">
        <v>435073.17999999993</v>
      </c>
    </row>
    <row r="3477" spans="2:6" x14ac:dyDescent="0.25">
      <c r="B3477" s="14">
        <v>3432</v>
      </c>
      <c r="C3477" s="17">
        <v>40</v>
      </c>
      <c r="D3477" s="17">
        <v>83.95</v>
      </c>
      <c r="E3477" s="17">
        <v>14972</v>
      </c>
      <c r="F3477" s="17">
        <v>273648.59999999986</v>
      </c>
    </row>
    <row r="3478" spans="2:6" x14ac:dyDescent="0.25">
      <c r="B3478" s="14">
        <v>3433</v>
      </c>
      <c r="C3478" s="17">
        <v>40</v>
      </c>
      <c r="D3478" s="17">
        <v>76</v>
      </c>
      <c r="E3478" s="17">
        <v>21898</v>
      </c>
      <c r="F3478" s="17">
        <v>967534</v>
      </c>
    </row>
    <row r="3479" spans="2:6" x14ac:dyDescent="0.25">
      <c r="B3479" s="14">
        <v>3434</v>
      </c>
      <c r="C3479" s="17">
        <v>43</v>
      </c>
      <c r="D3479" s="17">
        <v>81.73</v>
      </c>
      <c r="E3479" s="17">
        <v>16476</v>
      </c>
      <c r="F3479" s="17">
        <v>373672.52</v>
      </c>
    </row>
    <row r="3480" spans="2:6" x14ac:dyDescent="0.25">
      <c r="B3480" s="14">
        <v>3435</v>
      </c>
      <c r="C3480" s="17">
        <v>44</v>
      </c>
      <c r="D3480" s="17">
        <v>87.74</v>
      </c>
      <c r="E3480" s="17">
        <v>12785</v>
      </c>
      <c r="F3480" s="17">
        <v>9919.1000000000931</v>
      </c>
    </row>
    <row r="3481" spans="2:6" x14ac:dyDescent="0.25">
      <c r="B3481" s="14">
        <v>3436</v>
      </c>
      <c r="C3481" s="17">
        <v>41</v>
      </c>
      <c r="D3481" s="17">
        <v>79.150000000000006</v>
      </c>
      <c r="E3481" s="17">
        <v>18140</v>
      </c>
      <c r="F3481" s="17">
        <v>580339</v>
      </c>
    </row>
    <row r="3482" spans="2:6" x14ac:dyDescent="0.25">
      <c r="B3482" s="14">
        <v>3437</v>
      </c>
      <c r="C3482" s="17">
        <v>44</v>
      </c>
      <c r="D3482" s="17">
        <v>80.23</v>
      </c>
      <c r="E3482" s="17">
        <v>13974</v>
      </c>
      <c r="F3482" s="17">
        <v>194835.97999999998</v>
      </c>
    </row>
    <row r="3483" spans="2:6" x14ac:dyDescent="0.25">
      <c r="B3483" s="14">
        <v>3438</v>
      </c>
      <c r="C3483" s="17">
        <v>42</v>
      </c>
      <c r="D3483" s="17">
        <v>104.16</v>
      </c>
      <c r="E3483" s="17">
        <v>25250</v>
      </c>
      <c r="F3483" s="17">
        <v>484210</v>
      </c>
    </row>
    <row r="3484" spans="2:6" x14ac:dyDescent="0.25">
      <c r="B3484" s="14">
        <v>3439</v>
      </c>
      <c r="C3484" s="17">
        <v>42</v>
      </c>
      <c r="D3484" s="17">
        <v>89.61</v>
      </c>
      <c r="E3484" s="17">
        <v>9552</v>
      </c>
      <c r="F3484" s="17">
        <v>-206290.71999999997</v>
      </c>
    </row>
    <row r="3485" spans="2:6" x14ac:dyDescent="0.25">
      <c r="B3485" s="14">
        <v>3440</v>
      </c>
      <c r="C3485" s="17">
        <v>42</v>
      </c>
      <c r="D3485" s="17">
        <v>96.58</v>
      </c>
      <c r="E3485" s="17">
        <v>15201</v>
      </c>
      <c r="F3485" s="17">
        <v>68444.420000000042</v>
      </c>
    </row>
    <row r="3486" spans="2:6" x14ac:dyDescent="0.25">
      <c r="B3486" s="14">
        <v>3441</v>
      </c>
      <c r="C3486" s="17">
        <v>39</v>
      </c>
      <c r="D3486" s="17">
        <v>84.56</v>
      </c>
      <c r="E3486" s="17">
        <v>22485</v>
      </c>
      <c r="F3486" s="17">
        <v>846268.39999999991</v>
      </c>
    </row>
    <row r="3487" spans="2:6" x14ac:dyDescent="0.25">
      <c r="B3487" s="14">
        <v>3442</v>
      </c>
      <c r="C3487" s="17">
        <v>40</v>
      </c>
      <c r="D3487" s="17">
        <v>82.79</v>
      </c>
      <c r="E3487" s="17">
        <v>14500</v>
      </c>
      <c r="F3487" s="17">
        <v>255045</v>
      </c>
    </row>
    <row r="3488" spans="2:6" x14ac:dyDescent="0.25">
      <c r="B3488" s="14">
        <v>3443</v>
      </c>
      <c r="C3488" s="17">
        <v>40</v>
      </c>
      <c r="D3488" s="17">
        <v>87.66</v>
      </c>
      <c r="E3488" s="17">
        <v>13164</v>
      </c>
      <c r="F3488" s="17">
        <v>89119.760000000009</v>
      </c>
    </row>
    <row r="3489" spans="2:6" x14ac:dyDescent="0.25">
      <c r="B3489" s="14">
        <v>3444</v>
      </c>
      <c r="C3489" s="17">
        <v>40</v>
      </c>
      <c r="D3489" s="17">
        <v>75.849999999999994</v>
      </c>
      <c r="E3489" s="17">
        <v>18156</v>
      </c>
      <c r="F3489" s="17">
        <v>659671.40000000014</v>
      </c>
    </row>
    <row r="3490" spans="2:6" x14ac:dyDescent="0.25">
      <c r="B3490" s="14">
        <v>3445</v>
      </c>
      <c r="C3490" s="17">
        <v>41</v>
      </c>
      <c r="D3490" s="17">
        <v>100.86</v>
      </c>
      <c r="E3490" s="17">
        <v>23828</v>
      </c>
      <c r="F3490" s="17">
        <v>511531.91999999993</v>
      </c>
    </row>
    <row r="3491" spans="2:6" x14ac:dyDescent="0.25">
      <c r="B3491" s="14">
        <v>3446</v>
      </c>
      <c r="C3491" s="17">
        <v>42</v>
      </c>
      <c r="D3491" s="17">
        <v>93.14</v>
      </c>
      <c r="E3491" s="17">
        <v>19071</v>
      </c>
      <c r="F3491" s="17">
        <v>367874.06000000006</v>
      </c>
    </row>
    <row r="3492" spans="2:6" x14ac:dyDescent="0.25">
      <c r="B3492" s="14">
        <v>3447</v>
      </c>
      <c r="C3492" s="17">
        <v>39</v>
      </c>
      <c r="D3492" s="17">
        <v>95.33</v>
      </c>
      <c r="E3492" s="17">
        <v>21277</v>
      </c>
      <c r="F3492" s="17">
        <v>525983.59000000008</v>
      </c>
    </row>
    <row r="3493" spans="2:6" x14ac:dyDescent="0.25">
      <c r="B3493" s="14">
        <v>3448</v>
      </c>
      <c r="C3493" s="17">
        <v>39</v>
      </c>
      <c r="D3493" s="17">
        <v>86.82</v>
      </c>
      <c r="E3493" s="17">
        <v>3704</v>
      </c>
      <c r="F3493" s="17">
        <v>-578941.28</v>
      </c>
    </row>
    <row r="3494" spans="2:6" x14ac:dyDescent="0.25">
      <c r="B3494" s="14">
        <v>3449</v>
      </c>
      <c r="C3494" s="17">
        <v>41</v>
      </c>
      <c r="D3494" s="17">
        <v>90.32</v>
      </c>
      <c r="E3494" s="17">
        <v>10272</v>
      </c>
      <c r="F3494" s="17">
        <v>-154791.03999999992</v>
      </c>
    </row>
    <row r="3495" spans="2:6" x14ac:dyDescent="0.25">
      <c r="B3495" s="14">
        <v>3450</v>
      </c>
      <c r="C3495" s="17">
        <v>42</v>
      </c>
      <c r="D3495" s="17">
        <v>76.28</v>
      </c>
      <c r="E3495" s="17">
        <v>18297</v>
      </c>
      <c r="F3495" s="17">
        <v>626933.84000000008</v>
      </c>
    </row>
    <row r="3496" spans="2:6" x14ac:dyDescent="0.25">
      <c r="B3496" s="14">
        <v>3451</v>
      </c>
      <c r="C3496" s="17">
        <v>41</v>
      </c>
      <c r="D3496" s="17">
        <v>100.99</v>
      </c>
      <c r="E3496" s="17">
        <v>20684</v>
      </c>
      <c r="F3496" s="17">
        <v>329194.84000000008</v>
      </c>
    </row>
    <row r="3497" spans="2:6" x14ac:dyDescent="0.25">
      <c r="B3497" s="14">
        <v>3452</v>
      </c>
      <c r="C3497" s="17">
        <v>45</v>
      </c>
      <c r="D3497" s="17">
        <v>99.97</v>
      </c>
      <c r="E3497" s="17">
        <v>17587</v>
      </c>
      <c r="F3497" s="17">
        <v>100225.60999999999</v>
      </c>
    </row>
    <row r="3498" spans="2:6" x14ac:dyDescent="0.25">
      <c r="B3498" s="14">
        <v>3453</v>
      </c>
      <c r="C3498" s="17">
        <v>44</v>
      </c>
      <c r="D3498" s="17">
        <v>101.1</v>
      </c>
      <c r="E3498" s="17">
        <v>16795</v>
      </c>
      <c r="F3498" s="17">
        <v>55250.500000000116</v>
      </c>
    </row>
    <row r="3499" spans="2:6" x14ac:dyDescent="0.25">
      <c r="B3499" s="14">
        <v>3454</v>
      </c>
      <c r="C3499" s="17">
        <v>44</v>
      </c>
      <c r="D3499" s="17">
        <v>97.93</v>
      </c>
      <c r="E3499" s="17">
        <v>4469</v>
      </c>
      <c r="F3499" s="17">
        <v>-594954.17000000004</v>
      </c>
    </row>
    <row r="3500" spans="2:6" x14ac:dyDescent="0.25">
      <c r="B3500" s="14">
        <v>3455</v>
      </c>
      <c r="C3500" s="17">
        <v>40</v>
      </c>
      <c r="D3500" s="17">
        <v>104.21</v>
      </c>
      <c r="E3500" s="17">
        <v>17178</v>
      </c>
      <c r="F3500" s="17">
        <v>91182.620000000112</v>
      </c>
    </row>
    <row r="3501" spans="2:6" x14ac:dyDescent="0.25">
      <c r="B3501" s="14">
        <v>3456</v>
      </c>
      <c r="C3501" s="17">
        <v>39</v>
      </c>
      <c r="D3501" s="17">
        <v>80.28</v>
      </c>
      <c r="E3501" s="17">
        <v>18260</v>
      </c>
      <c r="F3501" s="17">
        <v>605687.19999999995</v>
      </c>
    </row>
    <row r="3502" spans="2:6" x14ac:dyDescent="0.25">
      <c r="B3502" s="14">
        <v>3457</v>
      </c>
      <c r="C3502" s="17">
        <v>39</v>
      </c>
      <c r="D3502" s="17">
        <v>94.44</v>
      </c>
      <c r="E3502" s="17">
        <v>17637</v>
      </c>
      <c r="F3502" s="17">
        <v>306281.71999999997</v>
      </c>
    </row>
    <row r="3503" spans="2:6" x14ac:dyDescent="0.25">
      <c r="B3503" s="14">
        <v>3458</v>
      </c>
      <c r="C3503" s="17">
        <v>42</v>
      </c>
      <c r="D3503" s="17">
        <v>92.19</v>
      </c>
      <c r="E3503" s="17">
        <v>17682</v>
      </c>
      <c r="F3503" s="17">
        <v>295970.41999999993</v>
      </c>
    </row>
    <row r="3504" spans="2:6" x14ac:dyDescent="0.25">
      <c r="B3504" s="14">
        <v>3459</v>
      </c>
      <c r="C3504" s="17">
        <v>42</v>
      </c>
      <c r="D3504" s="17">
        <v>75.02</v>
      </c>
      <c r="E3504" s="17">
        <v>17023</v>
      </c>
      <c r="F3504" s="17">
        <v>545545.54</v>
      </c>
    </row>
    <row r="3505" spans="2:6" x14ac:dyDescent="0.25">
      <c r="B3505" s="14">
        <v>3460</v>
      </c>
      <c r="C3505" s="17">
        <v>44</v>
      </c>
      <c r="D3505" s="17">
        <v>86.79</v>
      </c>
      <c r="E3505" s="17">
        <v>26275</v>
      </c>
      <c r="F3505" s="17">
        <v>942217.74999999977</v>
      </c>
    </row>
    <row r="3506" spans="2:6" x14ac:dyDescent="0.25">
      <c r="B3506" s="14">
        <v>3461</v>
      </c>
      <c r="C3506" s="17">
        <v>42</v>
      </c>
      <c r="D3506" s="17">
        <v>100.88</v>
      </c>
      <c r="E3506" s="17">
        <v>16258</v>
      </c>
      <c r="F3506" s="17">
        <v>62398.960000000079</v>
      </c>
    </row>
    <row r="3507" spans="2:6" x14ac:dyDescent="0.25">
      <c r="B3507" s="14">
        <v>3462</v>
      </c>
      <c r="C3507" s="17">
        <v>41</v>
      </c>
      <c r="D3507" s="17">
        <v>101.76</v>
      </c>
      <c r="E3507" s="17">
        <v>15572</v>
      </c>
      <c r="F3507" s="17">
        <v>25769.279999999912</v>
      </c>
    </row>
    <row r="3508" spans="2:6" x14ac:dyDescent="0.25">
      <c r="B3508" s="14">
        <v>3463</v>
      </c>
      <c r="C3508" s="17">
        <v>40</v>
      </c>
      <c r="D3508" s="17">
        <v>81.25</v>
      </c>
      <c r="E3508" s="17">
        <v>17050</v>
      </c>
      <c r="F3508" s="17">
        <v>475637.5</v>
      </c>
    </row>
    <row r="3509" spans="2:6" x14ac:dyDescent="0.25">
      <c r="B3509" s="14">
        <v>3464</v>
      </c>
      <c r="C3509" s="17">
        <v>42</v>
      </c>
      <c r="D3509" s="17">
        <v>87.31</v>
      </c>
      <c r="E3509" s="17">
        <v>11887</v>
      </c>
      <c r="F3509" s="17">
        <v>-21594.969999999972</v>
      </c>
    </row>
    <row r="3510" spans="2:6" x14ac:dyDescent="0.25">
      <c r="B3510" s="14">
        <v>3465</v>
      </c>
      <c r="C3510" s="17">
        <v>42</v>
      </c>
      <c r="D3510" s="17">
        <v>84.08</v>
      </c>
      <c r="E3510" s="17">
        <v>16752</v>
      </c>
      <c r="F3510" s="17">
        <v>371555.84000000008</v>
      </c>
    </row>
    <row r="3511" spans="2:6" x14ac:dyDescent="0.25">
      <c r="B3511" s="14">
        <v>3466</v>
      </c>
      <c r="C3511" s="17">
        <v>39</v>
      </c>
      <c r="D3511" s="17">
        <v>91.6</v>
      </c>
      <c r="E3511" s="17">
        <v>21144</v>
      </c>
      <c r="F3511" s="17">
        <v>596249.60000000009</v>
      </c>
    </row>
    <row r="3512" spans="2:6" x14ac:dyDescent="0.25">
      <c r="B3512" s="14">
        <v>3467</v>
      </c>
      <c r="C3512" s="17">
        <v>42</v>
      </c>
      <c r="D3512" s="17">
        <v>81.19</v>
      </c>
      <c r="E3512" s="17">
        <v>27166</v>
      </c>
      <c r="F3512" s="17">
        <v>1209454.46</v>
      </c>
    </row>
    <row r="3513" spans="2:6" x14ac:dyDescent="0.25">
      <c r="B3513" s="14">
        <v>3468</v>
      </c>
      <c r="C3513" s="17">
        <v>39</v>
      </c>
      <c r="D3513" s="17">
        <v>82.4</v>
      </c>
      <c r="E3513" s="17">
        <v>18716</v>
      </c>
      <c r="F3513" s="17">
        <v>602361.59999999986</v>
      </c>
    </row>
    <row r="3514" spans="2:6" x14ac:dyDescent="0.25">
      <c r="B3514" s="14">
        <v>3469</v>
      </c>
      <c r="C3514" s="17">
        <v>44</v>
      </c>
      <c r="D3514" s="17">
        <v>98.86</v>
      </c>
      <c r="E3514" s="17">
        <v>26368</v>
      </c>
      <c r="F3514" s="17">
        <v>630299.52</v>
      </c>
    </row>
    <row r="3515" spans="2:6" x14ac:dyDescent="0.25">
      <c r="B3515" s="14">
        <v>3470</v>
      </c>
      <c r="C3515" s="17">
        <v>40</v>
      </c>
      <c r="D3515" s="17">
        <v>98.05</v>
      </c>
      <c r="E3515" s="17">
        <v>10694</v>
      </c>
      <c r="F3515" s="17">
        <v>-198200.69999999995</v>
      </c>
    </row>
    <row r="3516" spans="2:6" x14ac:dyDescent="0.25">
      <c r="B3516" s="14">
        <v>3471</v>
      </c>
      <c r="C3516" s="17">
        <v>41</v>
      </c>
      <c r="D3516" s="17">
        <v>84.98</v>
      </c>
      <c r="E3516" s="17">
        <v>14024</v>
      </c>
      <c r="F3516" s="17">
        <v>174032.47999999998</v>
      </c>
    </row>
    <row r="3517" spans="2:6" x14ac:dyDescent="0.25">
      <c r="B3517" s="14">
        <v>3472</v>
      </c>
      <c r="C3517" s="17">
        <v>42</v>
      </c>
      <c r="D3517" s="17">
        <v>88.79</v>
      </c>
      <c r="E3517" s="17">
        <v>8512</v>
      </c>
      <c r="F3517" s="17">
        <v>-269396.4800000001</v>
      </c>
    </row>
    <row r="3518" spans="2:6" x14ac:dyDescent="0.25">
      <c r="B3518" s="14">
        <v>3473</v>
      </c>
      <c r="C3518" s="17">
        <v>43</v>
      </c>
      <c r="D3518" s="17">
        <v>101.92</v>
      </c>
      <c r="E3518" s="17">
        <v>20890</v>
      </c>
      <c r="F3518" s="17">
        <v>279731.19999999995</v>
      </c>
    </row>
    <row r="3519" spans="2:6" x14ac:dyDescent="0.25">
      <c r="B3519" s="14">
        <v>3474</v>
      </c>
      <c r="C3519" s="17">
        <v>39</v>
      </c>
      <c r="D3519" s="17">
        <v>99.91</v>
      </c>
      <c r="E3519" s="17">
        <v>14355</v>
      </c>
      <c r="F3519" s="17">
        <v>12591.95000000007</v>
      </c>
    </row>
    <row r="3520" spans="2:6" x14ac:dyDescent="0.25">
      <c r="B3520" s="14">
        <v>3475</v>
      </c>
      <c r="C3520" s="17">
        <v>42</v>
      </c>
      <c r="D3520" s="17">
        <v>102.53</v>
      </c>
      <c r="E3520" s="17">
        <v>20105</v>
      </c>
      <c r="F3520" s="17">
        <v>245119.35000000009</v>
      </c>
    </row>
    <row r="3521" spans="2:6" x14ac:dyDescent="0.25">
      <c r="B3521" s="14">
        <v>3476</v>
      </c>
      <c r="C3521" s="17">
        <v>40</v>
      </c>
      <c r="D3521" s="17">
        <v>77.22</v>
      </c>
      <c r="E3521" s="17">
        <v>16858</v>
      </c>
      <c r="F3521" s="17">
        <v>528647.24</v>
      </c>
    </row>
    <row r="3522" spans="2:6" x14ac:dyDescent="0.25">
      <c r="B3522" s="14">
        <v>3477</v>
      </c>
      <c r="C3522" s="17">
        <v>42</v>
      </c>
      <c r="D3522" s="17">
        <v>92.36</v>
      </c>
      <c r="E3522" s="17">
        <v>12767</v>
      </c>
      <c r="F3522" s="17">
        <v>-24741.119999999995</v>
      </c>
    </row>
    <row r="3523" spans="2:6" x14ac:dyDescent="0.25">
      <c r="B3523" s="14">
        <v>3478</v>
      </c>
      <c r="C3523" s="17">
        <v>42</v>
      </c>
      <c r="D3523" s="17">
        <v>91.76</v>
      </c>
      <c r="E3523" s="17">
        <v>21433</v>
      </c>
      <c r="F3523" s="17">
        <v>548288.91999999993</v>
      </c>
    </row>
    <row r="3524" spans="2:6" x14ac:dyDescent="0.25">
      <c r="B3524" s="14">
        <v>3479</v>
      </c>
      <c r="C3524" s="17">
        <v>41</v>
      </c>
      <c r="D3524" s="17">
        <v>93.16</v>
      </c>
      <c r="E3524" s="17">
        <v>23632</v>
      </c>
      <c r="F3524" s="17">
        <v>682298.88000000012</v>
      </c>
    </row>
    <row r="3525" spans="2:6" x14ac:dyDescent="0.25">
      <c r="B3525" s="14">
        <v>3480</v>
      </c>
      <c r="C3525" s="17">
        <v>40</v>
      </c>
      <c r="D3525" s="17">
        <v>94.87</v>
      </c>
      <c r="E3525" s="17">
        <v>27998</v>
      </c>
      <c r="F3525" s="17">
        <v>945511.73999999976</v>
      </c>
    </row>
    <row r="3526" spans="2:6" x14ac:dyDescent="0.25">
      <c r="B3526" s="14">
        <v>3481</v>
      </c>
      <c r="C3526" s="17">
        <v>44</v>
      </c>
      <c r="D3526" s="17">
        <v>81.19</v>
      </c>
      <c r="E3526" s="17">
        <v>15757</v>
      </c>
      <c r="F3526" s="17">
        <v>313024.16999999993</v>
      </c>
    </row>
    <row r="3527" spans="2:6" x14ac:dyDescent="0.25">
      <c r="B3527" s="14">
        <v>3482</v>
      </c>
      <c r="C3527" s="17">
        <v>41</v>
      </c>
      <c r="D3527" s="17">
        <v>98.81</v>
      </c>
      <c r="E3527" s="17">
        <v>21142</v>
      </c>
      <c r="F3527" s="17">
        <v>401394.98</v>
      </c>
    </row>
    <row r="3528" spans="2:6" x14ac:dyDescent="0.25">
      <c r="B3528" s="14">
        <v>3483</v>
      </c>
      <c r="C3528" s="17">
        <v>43</v>
      </c>
      <c r="D3528" s="17">
        <v>75.23</v>
      </c>
      <c r="E3528" s="17">
        <v>8965</v>
      </c>
      <c r="F3528" s="17">
        <v>-125896.95000000007</v>
      </c>
    </row>
    <row r="3529" spans="2:6" x14ac:dyDescent="0.25">
      <c r="B3529" s="14">
        <v>3484</v>
      </c>
      <c r="C3529" s="17">
        <v>42</v>
      </c>
      <c r="D3529" s="17">
        <v>96.59</v>
      </c>
      <c r="E3529" s="17">
        <v>17992</v>
      </c>
      <c r="F3529" s="17">
        <v>236896.71999999997</v>
      </c>
    </row>
    <row r="3530" spans="2:6" x14ac:dyDescent="0.25">
      <c r="B3530" s="14">
        <v>3485</v>
      </c>
      <c r="C3530" s="17">
        <v>43</v>
      </c>
      <c r="D3530" s="17">
        <v>104.27</v>
      </c>
      <c r="E3530" s="17">
        <v>15659</v>
      </c>
      <c r="F3530" s="17">
        <v>-39959.929999999935</v>
      </c>
    </row>
    <row r="3531" spans="2:6" x14ac:dyDescent="0.25">
      <c r="B3531" s="14">
        <v>3486</v>
      </c>
      <c r="C3531" s="17">
        <v>41</v>
      </c>
      <c r="D3531" s="17">
        <v>93.21</v>
      </c>
      <c r="E3531" s="17">
        <v>26297</v>
      </c>
      <c r="F3531" s="17">
        <v>853782.63000000012</v>
      </c>
    </row>
    <row r="3532" spans="2:6" x14ac:dyDescent="0.25">
      <c r="B3532" s="14">
        <v>3487</v>
      </c>
      <c r="C3532" s="17">
        <v>39</v>
      </c>
      <c r="D3532" s="17">
        <v>96.86</v>
      </c>
      <c r="E3532" s="17">
        <v>18308</v>
      </c>
      <c r="F3532" s="17">
        <v>305967.12000000011</v>
      </c>
    </row>
    <row r="3533" spans="2:6" x14ac:dyDescent="0.25">
      <c r="B3533" s="14">
        <v>3488</v>
      </c>
      <c r="C3533" s="17">
        <v>45</v>
      </c>
      <c r="D3533" s="17">
        <v>91.07</v>
      </c>
      <c r="E3533" s="17">
        <v>15032</v>
      </c>
      <c r="F3533" s="17">
        <v>95963.760000000126</v>
      </c>
    </row>
    <row r="3534" spans="2:6" x14ac:dyDescent="0.25">
      <c r="B3534" s="14">
        <v>3489</v>
      </c>
      <c r="C3534" s="17">
        <v>39</v>
      </c>
      <c r="D3534" s="17">
        <v>97.54</v>
      </c>
      <c r="E3534" s="17">
        <v>21186</v>
      </c>
      <c r="F3534" s="17">
        <v>473277.55999999982</v>
      </c>
    </row>
    <row r="3535" spans="2:6" x14ac:dyDescent="0.25">
      <c r="B3535" s="14">
        <v>3490</v>
      </c>
      <c r="C3535" s="17">
        <v>42</v>
      </c>
      <c r="D3535" s="17">
        <v>81.33</v>
      </c>
      <c r="E3535" s="17">
        <v>13199</v>
      </c>
      <c r="F3535" s="17">
        <v>148768.33000000007</v>
      </c>
    </row>
    <row r="3536" spans="2:6" x14ac:dyDescent="0.25">
      <c r="B3536" s="14">
        <v>3491</v>
      </c>
      <c r="C3536" s="17">
        <v>44</v>
      </c>
      <c r="D3536" s="17">
        <v>90.33</v>
      </c>
      <c r="E3536" s="17">
        <v>13264</v>
      </c>
      <c r="F3536" s="17">
        <v>7782.8800000000047</v>
      </c>
    </row>
    <row r="3537" spans="2:6" x14ac:dyDescent="0.25">
      <c r="B3537" s="14">
        <v>3492</v>
      </c>
      <c r="C3537" s="17">
        <v>40</v>
      </c>
      <c r="D3537" s="17">
        <v>92.19</v>
      </c>
      <c r="E3537" s="17">
        <v>18953</v>
      </c>
      <c r="F3537" s="17">
        <v>416249.92999999993</v>
      </c>
    </row>
    <row r="3538" spans="2:6" x14ac:dyDescent="0.25">
      <c r="B3538" s="14">
        <v>3493</v>
      </c>
      <c r="C3538" s="17">
        <v>43</v>
      </c>
      <c r="D3538" s="17">
        <v>85.07</v>
      </c>
      <c r="E3538" s="17">
        <v>29311</v>
      </c>
      <c r="F3538" s="17">
        <v>1229029.2300000002</v>
      </c>
    </row>
    <row r="3539" spans="2:6" x14ac:dyDescent="0.25">
      <c r="B3539" s="14">
        <v>3494</v>
      </c>
      <c r="C3539" s="17">
        <v>40</v>
      </c>
      <c r="D3539" s="17">
        <v>82.25</v>
      </c>
      <c r="E3539" s="17">
        <v>14135</v>
      </c>
      <c r="F3539" s="17">
        <v>234861.25</v>
      </c>
    </row>
    <row r="3540" spans="2:6" x14ac:dyDescent="0.25">
      <c r="B3540" s="14">
        <v>3495</v>
      </c>
      <c r="C3540" s="17">
        <v>43</v>
      </c>
      <c r="D3540" s="17">
        <v>87.87</v>
      </c>
      <c r="E3540" s="17">
        <v>18328</v>
      </c>
      <c r="F3540" s="17">
        <v>398686.6399999999</v>
      </c>
    </row>
    <row r="3541" spans="2:6" x14ac:dyDescent="0.25">
      <c r="B3541" s="14">
        <v>3496</v>
      </c>
      <c r="C3541" s="17">
        <v>42</v>
      </c>
      <c r="D3541" s="17">
        <v>88.36</v>
      </c>
      <c r="E3541" s="17">
        <v>20452</v>
      </c>
      <c r="F3541" s="17">
        <v>553825.28000000003</v>
      </c>
    </row>
    <row r="3542" spans="2:6" x14ac:dyDescent="0.25">
      <c r="B3542" s="14">
        <v>3497</v>
      </c>
      <c r="C3542" s="17">
        <v>44</v>
      </c>
      <c r="D3542" s="17">
        <v>88.87</v>
      </c>
      <c r="E3542" s="17">
        <v>27058</v>
      </c>
      <c r="F3542" s="17">
        <v>939345.5399999998</v>
      </c>
    </row>
    <row r="3543" spans="2:6" x14ac:dyDescent="0.25">
      <c r="B3543" s="14">
        <v>3498</v>
      </c>
      <c r="C3543" s="17">
        <v>43</v>
      </c>
      <c r="D3543" s="17">
        <v>85.37</v>
      </c>
      <c r="E3543" s="17">
        <v>13274</v>
      </c>
      <c r="F3543" s="17">
        <v>87542.62</v>
      </c>
    </row>
    <row r="3544" spans="2:6" x14ac:dyDescent="0.25">
      <c r="B3544" s="14">
        <v>3499</v>
      </c>
      <c r="C3544" s="17">
        <v>42</v>
      </c>
      <c r="D3544" s="17">
        <v>85.96</v>
      </c>
      <c r="E3544" s="17">
        <v>18950</v>
      </c>
      <c r="F3544" s="17">
        <v>496208.00000000023</v>
      </c>
    </row>
    <row r="3545" spans="2:6" x14ac:dyDescent="0.25">
      <c r="B3545" s="14">
        <v>3500</v>
      </c>
      <c r="C3545" s="17">
        <v>39</v>
      </c>
      <c r="D3545" s="17">
        <v>90.6</v>
      </c>
      <c r="E3545" s="17">
        <v>19828</v>
      </c>
      <c r="F3545" s="17">
        <v>526063.20000000019</v>
      </c>
    </row>
    <row r="3546" spans="2:6" x14ac:dyDescent="0.25">
      <c r="B3546" s="14">
        <v>3501</v>
      </c>
      <c r="C3546" s="17">
        <v>41</v>
      </c>
      <c r="D3546" s="17">
        <v>79.58</v>
      </c>
      <c r="E3546" s="17">
        <v>18412</v>
      </c>
      <c r="F3546" s="17">
        <v>593869.04</v>
      </c>
    </row>
    <row r="3547" spans="2:6" x14ac:dyDescent="0.25">
      <c r="B3547" s="14">
        <v>3502</v>
      </c>
      <c r="C3547" s="17">
        <v>42</v>
      </c>
      <c r="D3547" s="17">
        <v>87.68</v>
      </c>
      <c r="E3547" s="17">
        <v>17113</v>
      </c>
      <c r="F3547" s="17">
        <v>336273.15999999992</v>
      </c>
    </row>
    <row r="3548" spans="2:6" x14ac:dyDescent="0.25">
      <c r="B3548" s="14">
        <v>3503</v>
      </c>
      <c r="C3548" s="17">
        <v>42</v>
      </c>
      <c r="D3548" s="17">
        <v>96.81</v>
      </c>
      <c r="E3548" s="17">
        <v>25903</v>
      </c>
      <c r="F3548" s="17">
        <v>709101.56999999983</v>
      </c>
    </row>
    <row r="3549" spans="2:6" x14ac:dyDescent="0.25">
      <c r="B3549" s="14">
        <v>3504</v>
      </c>
      <c r="C3549" s="17">
        <v>42</v>
      </c>
      <c r="D3549" s="17">
        <v>78.81</v>
      </c>
      <c r="E3549" s="17">
        <v>20910</v>
      </c>
      <c r="F3549" s="17">
        <v>784952.89999999991</v>
      </c>
    </row>
    <row r="3550" spans="2:6" x14ac:dyDescent="0.25">
      <c r="B3550" s="14">
        <v>3505</v>
      </c>
      <c r="C3550" s="17">
        <v>40</v>
      </c>
      <c r="D3550" s="17">
        <v>81.34</v>
      </c>
      <c r="E3550" s="17">
        <v>12947</v>
      </c>
      <c r="F3550" s="17">
        <v>155464.0199999999</v>
      </c>
    </row>
    <row r="3551" spans="2:6" x14ac:dyDescent="0.25">
      <c r="B3551" s="14">
        <v>3506</v>
      </c>
      <c r="C3551" s="17">
        <v>43</v>
      </c>
      <c r="D3551" s="17">
        <v>100.75</v>
      </c>
      <c r="E3551" s="17">
        <v>14030</v>
      </c>
      <c r="F3551" s="17">
        <v>-74842.5</v>
      </c>
    </row>
    <row r="3552" spans="2:6" x14ac:dyDescent="0.25">
      <c r="B3552" s="14">
        <v>3507</v>
      </c>
      <c r="C3552" s="17">
        <v>40</v>
      </c>
      <c r="D3552" s="17">
        <v>102.14</v>
      </c>
      <c r="E3552" s="17">
        <v>9490</v>
      </c>
      <c r="F3552" s="17">
        <v>-310398.59999999998</v>
      </c>
    </row>
    <row r="3553" spans="2:6" x14ac:dyDescent="0.25">
      <c r="B3553" s="14">
        <v>3508</v>
      </c>
      <c r="C3553" s="17">
        <v>42</v>
      </c>
      <c r="D3553" s="17">
        <v>89.37</v>
      </c>
      <c r="E3553" s="17">
        <v>22244</v>
      </c>
      <c r="F3553" s="17">
        <v>654361.72</v>
      </c>
    </row>
    <row r="3554" spans="2:6" x14ac:dyDescent="0.25">
      <c r="B3554" s="14">
        <v>3509</v>
      </c>
      <c r="C3554" s="17">
        <v>42</v>
      </c>
      <c r="D3554" s="17">
        <v>100.95</v>
      </c>
      <c r="E3554" s="17">
        <v>13920</v>
      </c>
      <c r="F3554" s="17">
        <v>-69784</v>
      </c>
    </row>
    <row r="3555" spans="2:6" x14ac:dyDescent="0.25">
      <c r="B3555" s="14">
        <v>3510</v>
      </c>
      <c r="C3555" s="17">
        <v>40</v>
      </c>
      <c r="D3555" s="17">
        <v>86.04</v>
      </c>
      <c r="E3555" s="17">
        <v>16572</v>
      </c>
      <c r="F3555" s="17">
        <v>359093.11999999988</v>
      </c>
    </row>
    <row r="3556" spans="2:6" x14ac:dyDescent="0.25">
      <c r="B3556" s="14">
        <v>3511</v>
      </c>
      <c r="C3556" s="17">
        <v>41</v>
      </c>
      <c r="D3556" s="17">
        <v>104.33</v>
      </c>
      <c r="E3556" s="17">
        <v>20098</v>
      </c>
      <c r="F3556" s="17">
        <v>228659.66000000015</v>
      </c>
    </row>
    <row r="3557" spans="2:6" x14ac:dyDescent="0.25">
      <c r="B3557" s="14">
        <v>3512</v>
      </c>
      <c r="C3557" s="17">
        <v>44</v>
      </c>
      <c r="D3557" s="17">
        <v>75.319999999999993</v>
      </c>
      <c r="E3557" s="17">
        <v>11511</v>
      </c>
      <c r="F3557" s="17">
        <v>67196.480000000098</v>
      </c>
    </row>
    <row r="3558" spans="2:6" x14ac:dyDescent="0.25">
      <c r="B3558" s="14">
        <v>3513</v>
      </c>
      <c r="C3558" s="17">
        <v>44</v>
      </c>
      <c r="D3558" s="17">
        <v>85.49</v>
      </c>
      <c r="E3558" s="17">
        <v>19025</v>
      </c>
      <c r="F3558" s="17">
        <v>472427.75</v>
      </c>
    </row>
    <row r="3559" spans="2:6" x14ac:dyDescent="0.25">
      <c r="B3559" s="14">
        <v>3514</v>
      </c>
      <c r="C3559" s="17">
        <v>43</v>
      </c>
      <c r="D3559" s="17">
        <v>99.33</v>
      </c>
      <c r="E3559" s="17">
        <v>11165</v>
      </c>
      <c r="F3559" s="17">
        <v>-217279.44999999995</v>
      </c>
    </row>
    <row r="3560" spans="2:6" x14ac:dyDescent="0.25">
      <c r="B3560" s="14">
        <v>3515</v>
      </c>
      <c r="C3560" s="17">
        <v>39</v>
      </c>
      <c r="D3560" s="17">
        <v>89.56</v>
      </c>
      <c r="E3560" s="17">
        <v>17360</v>
      </c>
      <c r="F3560" s="17">
        <v>372838.39999999991</v>
      </c>
    </row>
    <row r="3561" spans="2:6" x14ac:dyDescent="0.25">
      <c r="B3561" s="14">
        <v>3516</v>
      </c>
      <c r="C3561" s="17">
        <v>41</v>
      </c>
      <c r="D3561" s="17">
        <v>77.489999999999995</v>
      </c>
      <c r="E3561" s="17">
        <v>15452</v>
      </c>
      <c r="F3561" s="17">
        <v>394040.52</v>
      </c>
    </row>
    <row r="3562" spans="2:6" x14ac:dyDescent="0.25">
      <c r="B3562" s="14">
        <v>3517</v>
      </c>
      <c r="C3562" s="17">
        <v>45</v>
      </c>
      <c r="D3562" s="17">
        <v>97.27</v>
      </c>
      <c r="E3562" s="17">
        <v>16118</v>
      </c>
      <c r="F3562" s="17">
        <v>64374.140000000014</v>
      </c>
    </row>
    <row r="3563" spans="2:6" x14ac:dyDescent="0.25">
      <c r="B3563" s="14">
        <v>3518</v>
      </c>
      <c r="C3563" s="17">
        <v>40</v>
      </c>
      <c r="D3563" s="17">
        <v>102.82</v>
      </c>
      <c r="E3563" s="17">
        <v>16047</v>
      </c>
      <c r="F3563" s="17">
        <v>51520.460000000079</v>
      </c>
    </row>
    <row r="3564" spans="2:6" x14ac:dyDescent="0.25">
      <c r="B3564" s="14">
        <v>3519</v>
      </c>
      <c r="C3564" s="17">
        <v>40</v>
      </c>
      <c r="D3564" s="17">
        <v>75.09</v>
      </c>
      <c r="E3564" s="17">
        <v>18169</v>
      </c>
      <c r="F3564" s="17">
        <v>674560.79</v>
      </c>
    </row>
    <row r="3565" spans="2:6" x14ac:dyDescent="0.25">
      <c r="B3565" s="14">
        <v>3520</v>
      </c>
      <c r="C3565" s="17">
        <v>42</v>
      </c>
      <c r="D3565" s="17">
        <v>96.4</v>
      </c>
      <c r="E3565" s="17">
        <v>17663</v>
      </c>
      <c r="F3565" s="17">
        <v>220377.79999999981</v>
      </c>
    </row>
    <row r="3566" spans="2:6" x14ac:dyDescent="0.25">
      <c r="B3566" s="14">
        <v>3521</v>
      </c>
      <c r="C3566" s="17">
        <v>44</v>
      </c>
      <c r="D3566" s="17">
        <v>91.12</v>
      </c>
      <c r="E3566" s="17">
        <v>20160</v>
      </c>
      <c r="F3566" s="17">
        <v>437820.79999999981</v>
      </c>
    </row>
    <row r="3567" spans="2:6" x14ac:dyDescent="0.25">
      <c r="B3567" s="14">
        <v>3522</v>
      </c>
      <c r="C3567" s="17">
        <v>40</v>
      </c>
      <c r="D3567" s="17">
        <v>94.48</v>
      </c>
      <c r="E3567" s="17">
        <v>22802</v>
      </c>
      <c r="F3567" s="17">
        <v>621185.0399999998</v>
      </c>
    </row>
    <row r="3568" spans="2:6" x14ac:dyDescent="0.25">
      <c r="B3568" s="14">
        <v>3523</v>
      </c>
      <c r="C3568" s="17">
        <v>40</v>
      </c>
      <c r="D3568" s="17">
        <v>94.52</v>
      </c>
      <c r="E3568" s="17">
        <v>21111</v>
      </c>
      <c r="F3568" s="17">
        <v>511237.28</v>
      </c>
    </row>
    <row r="3569" spans="2:6" x14ac:dyDescent="0.25">
      <c r="B3569" s="14">
        <v>3524</v>
      </c>
      <c r="C3569" s="17">
        <v>45</v>
      </c>
      <c r="D3569" s="17">
        <v>96.58</v>
      </c>
      <c r="E3569" s="17">
        <v>15129</v>
      </c>
      <c r="F3569" s="17">
        <v>18707.180000000051</v>
      </c>
    </row>
    <row r="3570" spans="2:6" x14ac:dyDescent="0.25">
      <c r="B3570" s="14">
        <v>3525</v>
      </c>
      <c r="C3570" s="17">
        <v>43</v>
      </c>
      <c r="D3570" s="17">
        <v>87.42</v>
      </c>
      <c r="E3570" s="17">
        <v>27354</v>
      </c>
      <c r="F3570" s="17">
        <v>1025937.3200000001</v>
      </c>
    </row>
    <row r="3571" spans="2:6" x14ac:dyDescent="0.25">
      <c r="B3571" s="14">
        <v>3526</v>
      </c>
      <c r="C3571" s="17">
        <v>42</v>
      </c>
      <c r="D3571" s="17">
        <v>100.85</v>
      </c>
      <c r="E3571" s="17">
        <v>20278</v>
      </c>
      <c r="F3571" s="17">
        <v>288609.70000000019</v>
      </c>
    </row>
    <row r="3572" spans="2:6" x14ac:dyDescent="0.25">
      <c r="B3572" s="14">
        <v>3527</v>
      </c>
      <c r="C3572" s="17">
        <v>42</v>
      </c>
      <c r="D3572" s="17">
        <v>80.14</v>
      </c>
      <c r="E3572" s="17">
        <v>17268</v>
      </c>
      <c r="F3572" s="17">
        <v>477218.48</v>
      </c>
    </row>
    <row r="3573" spans="2:6" x14ac:dyDescent="0.25">
      <c r="B3573" s="14">
        <v>3528</v>
      </c>
      <c r="C3573" s="17">
        <v>42</v>
      </c>
      <c r="D3573" s="17">
        <v>93.92</v>
      </c>
      <c r="E3573" s="17">
        <v>14156</v>
      </c>
      <c r="F3573" s="17">
        <v>42960.479999999981</v>
      </c>
    </row>
    <row r="3574" spans="2:6" x14ac:dyDescent="0.25">
      <c r="B3574" s="14">
        <v>3529</v>
      </c>
      <c r="C3574" s="17">
        <v>45</v>
      </c>
      <c r="D3574" s="17">
        <v>104.75</v>
      </c>
      <c r="E3574" s="17">
        <v>23615</v>
      </c>
      <c r="F3574" s="17">
        <v>313038.75</v>
      </c>
    </row>
    <row r="3575" spans="2:6" x14ac:dyDescent="0.25">
      <c r="B3575" s="14">
        <v>3530</v>
      </c>
      <c r="C3575" s="17">
        <v>44</v>
      </c>
      <c r="D3575" s="17">
        <v>75.709999999999994</v>
      </c>
      <c r="E3575" s="17">
        <v>17084</v>
      </c>
      <c r="F3575" s="17">
        <v>504590.3600000001</v>
      </c>
    </row>
    <row r="3576" spans="2:6" x14ac:dyDescent="0.25">
      <c r="B3576" s="14">
        <v>3531</v>
      </c>
      <c r="C3576" s="17">
        <v>39</v>
      </c>
      <c r="D3576" s="17">
        <v>102.22</v>
      </c>
      <c r="E3576" s="17">
        <v>18068</v>
      </c>
      <c r="F3576" s="17">
        <v>193969.04000000004</v>
      </c>
    </row>
    <row r="3577" spans="2:6" x14ac:dyDescent="0.25">
      <c r="B3577" s="14">
        <v>3532</v>
      </c>
      <c r="C3577" s="17">
        <v>41</v>
      </c>
      <c r="D3577" s="17">
        <v>100.93</v>
      </c>
      <c r="E3577" s="17">
        <v>17578</v>
      </c>
      <c r="F3577" s="17">
        <v>153176.45999999985</v>
      </c>
    </row>
    <row r="3578" spans="2:6" x14ac:dyDescent="0.25">
      <c r="B3578" s="14">
        <v>3533</v>
      </c>
      <c r="C3578" s="17">
        <v>41</v>
      </c>
      <c r="D3578" s="17">
        <v>103.22</v>
      </c>
      <c r="E3578" s="17">
        <v>11338</v>
      </c>
      <c r="F3578" s="17">
        <v>-228904.36</v>
      </c>
    </row>
    <row r="3579" spans="2:6" x14ac:dyDescent="0.25">
      <c r="B3579" s="14">
        <v>3534</v>
      </c>
      <c r="C3579" s="17">
        <v>45</v>
      </c>
      <c r="D3579" s="17">
        <v>99.28</v>
      </c>
      <c r="E3579" s="17">
        <v>13348</v>
      </c>
      <c r="F3579" s="17">
        <v>-119597.44000000006</v>
      </c>
    </row>
    <row r="3580" spans="2:6" x14ac:dyDescent="0.25">
      <c r="B3580" s="14">
        <v>3535</v>
      </c>
      <c r="C3580" s="17">
        <v>39</v>
      </c>
      <c r="D3580" s="17">
        <v>98.92</v>
      </c>
      <c r="E3580" s="17">
        <v>17853</v>
      </c>
      <c r="F3580" s="17">
        <v>240461.24</v>
      </c>
    </row>
    <row r="3581" spans="2:6" x14ac:dyDescent="0.25">
      <c r="B3581" s="14">
        <v>3536</v>
      </c>
      <c r="C3581" s="17">
        <v>42</v>
      </c>
      <c r="D3581" s="17">
        <v>75.73</v>
      </c>
      <c r="E3581" s="17">
        <v>17631</v>
      </c>
      <c r="F3581" s="17">
        <v>582871.36999999988</v>
      </c>
    </row>
    <row r="3582" spans="2:6" x14ac:dyDescent="0.25">
      <c r="B3582" s="14">
        <v>3537</v>
      </c>
      <c r="C3582" s="17">
        <v>45</v>
      </c>
      <c r="D3582" s="17">
        <v>84.44</v>
      </c>
      <c r="E3582" s="17">
        <v>15963</v>
      </c>
      <c r="F3582" s="17">
        <v>260386.28000000003</v>
      </c>
    </row>
    <row r="3583" spans="2:6" x14ac:dyDescent="0.25">
      <c r="B3583" s="14">
        <v>3538</v>
      </c>
      <c r="C3583" s="17">
        <v>44</v>
      </c>
      <c r="D3583" s="17">
        <v>100.99</v>
      </c>
      <c r="E3583" s="17">
        <v>10905</v>
      </c>
      <c r="F3583" s="17">
        <v>-261020.94999999995</v>
      </c>
    </row>
    <row r="3584" spans="2:6" x14ac:dyDescent="0.25">
      <c r="B3584" s="14">
        <v>3539</v>
      </c>
      <c r="C3584" s="17">
        <v>44</v>
      </c>
      <c r="D3584" s="17">
        <v>83.21</v>
      </c>
      <c r="E3584" s="17">
        <v>18881</v>
      </c>
      <c r="F3584" s="17">
        <v>505466.99000000022</v>
      </c>
    </row>
    <row r="3585" spans="2:6" x14ac:dyDescent="0.25">
      <c r="B3585" s="14">
        <v>3540</v>
      </c>
      <c r="C3585" s="17">
        <v>41</v>
      </c>
      <c r="D3585" s="17">
        <v>75.84</v>
      </c>
      <c r="E3585" s="17">
        <v>24010</v>
      </c>
      <c r="F3585" s="17">
        <v>1122661.5999999999</v>
      </c>
    </row>
    <row r="3586" spans="2:6" x14ac:dyDescent="0.25">
      <c r="B3586" s="14">
        <v>3541</v>
      </c>
      <c r="C3586" s="17">
        <v>42</v>
      </c>
      <c r="D3586" s="17">
        <v>85.96</v>
      </c>
      <c r="E3586" s="17">
        <v>12556</v>
      </c>
      <c r="F3586" s="17">
        <v>41978.240000000107</v>
      </c>
    </row>
    <row r="3587" spans="2:6" x14ac:dyDescent="0.25">
      <c r="B3587" s="14">
        <v>3542</v>
      </c>
      <c r="C3587" s="17">
        <v>42</v>
      </c>
      <c r="D3587" s="17">
        <v>104.9</v>
      </c>
      <c r="E3587" s="17">
        <v>9824</v>
      </c>
      <c r="F3587" s="17">
        <v>-338169.60000000003</v>
      </c>
    </row>
    <row r="3588" spans="2:6" x14ac:dyDescent="0.25">
      <c r="B3588" s="14">
        <v>3543</v>
      </c>
      <c r="C3588" s="17">
        <v>44</v>
      </c>
      <c r="D3588" s="17">
        <v>90.97</v>
      </c>
      <c r="E3588" s="17">
        <v>23939</v>
      </c>
      <c r="F3588" s="17">
        <v>682814.16999999993</v>
      </c>
    </row>
    <row r="3589" spans="2:6" x14ac:dyDescent="0.25">
      <c r="B3589" s="14">
        <v>3544</v>
      </c>
      <c r="C3589" s="17">
        <v>42</v>
      </c>
      <c r="D3589" s="17">
        <v>77.599999999999994</v>
      </c>
      <c r="E3589" s="17">
        <v>24861</v>
      </c>
      <c r="F3589" s="17">
        <v>1123963.4000000001</v>
      </c>
    </row>
    <row r="3590" spans="2:6" x14ac:dyDescent="0.25">
      <c r="B3590" s="14">
        <v>3545</v>
      </c>
      <c r="C3590" s="17">
        <v>40</v>
      </c>
      <c r="D3590" s="17">
        <v>77.55</v>
      </c>
      <c r="E3590" s="17">
        <v>8803</v>
      </c>
      <c r="F3590" s="17">
        <v>-132995.65000000002</v>
      </c>
    </row>
    <row r="3591" spans="2:6" x14ac:dyDescent="0.25">
      <c r="B3591" s="14">
        <v>3546</v>
      </c>
      <c r="C3591" s="17">
        <v>43</v>
      </c>
      <c r="D3591" s="17">
        <v>79.36</v>
      </c>
      <c r="E3591" s="17">
        <v>13329</v>
      </c>
      <c r="F3591" s="17">
        <v>171534.56000000006</v>
      </c>
    </row>
    <row r="3592" spans="2:6" x14ac:dyDescent="0.25">
      <c r="B3592" s="14">
        <v>3547</v>
      </c>
      <c r="C3592" s="17">
        <v>41</v>
      </c>
      <c r="D3592" s="17">
        <v>94.14</v>
      </c>
      <c r="E3592" s="17">
        <v>18725</v>
      </c>
      <c r="F3592" s="17">
        <v>345778.5</v>
      </c>
    </row>
    <row r="3593" spans="2:6" x14ac:dyDescent="0.25">
      <c r="B3593" s="14">
        <v>3548</v>
      </c>
      <c r="C3593" s="17">
        <v>41</v>
      </c>
      <c r="D3593" s="17">
        <v>85.47</v>
      </c>
      <c r="E3593" s="17">
        <v>17961</v>
      </c>
      <c r="F3593" s="17">
        <v>452711.33000000007</v>
      </c>
    </row>
    <row r="3594" spans="2:6" x14ac:dyDescent="0.25">
      <c r="B3594" s="14">
        <v>3549</v>
      </c>
      <c r="C3594" s="17">
        <v>39</v>
      </c>
      <c r="D3594" s="17">
        <v>89.84</v>
      </c>
      <c r="E3594" s="17">
        <v>21328</v>
      </c>
      <c r="F3594" s="17">
        <v>646372.48</v>
      </c>
    </row>
    <row r="3595" spans="2:6" x14ac:dyDescent="0.25">
      <c r="B3595" s="14">
        <v>3550</v>
      </c>
      <c r="C3595" s="17">
        <v>43</v>
      </c>
      <c r="D3595" s="17">
        <v>79.72</v>
      </c>
      <c r="E3595" s="17">
        <v>17654</v>
      </c>
      <c r="F3595" s="17">
        <v>496647.12000000011</v>
      </c>
    </row>
    <row r="3596" spans="2:6" x14ac:dyDescent="0.25">
      <c r="B3596" s="14">
        <v>3551</v>
      </c>
      <c r="C3596" s="17">
        <v>41</v>
      </c>
      <c r="D3596" s="17">
        <v>87.97</v>
      </c>
      <c r="E3596" s="17">
        <v>16482</v>
      </c>
      <c r="F3596" s="17">
        <v>304234.45999999996</v>
      </c>
    </row>
    <row r="3597" spans="2:6" x14ac:dyDescent="0.25">
      <c r="B3597" s="14">
        <v>3552</v>
      </c>
      <c r="C3597" s="17">
        <v>42</v>
      </c>
      <c r="D3597" s="17">
        <v>80.42</v>
      </c>
      <c r="E3597" s="17">
        <v>16395</v>
      </c>
      <c r="F3597" s="17">
        <v>405529.09999999986</v>
      </c>
    </row>
    <row r="3598" spans="2:6" x14ac:dyDescent="0.25">
      <c r="B3598" s="14">
        <v>3553</v>
      </c>
      <c r="C3598" s="17">
        <v>42</v>
      </c>
      <c r="D3598" s="17">
        <v>94.18</v>
      </c>
      <c r="E3598" s="17">
        <v>18562</v>
      </c>
      <c r="F3598" s="17">
        <v>316064.83999999985</v>
      </c>
    </row>
    <row r="3599" spans="2:6" x14ac:dyDescent="0.25">
      <c r="B3599" s="14">
        <v>3554</v>
      </c>
      <c r="C3599" s="17">
        <v>42</v>
      </c>
      <c r="D3599" s="17">
        <v>82.04</v>
      </c>
      <c r="E3599" s="17">
        <v>17194</v>
      </c>
      <c r="F3599" s="17">
        <v>438862.24</v>
      </c>
    </row>
    <row r="3600" spans="2:6" x14ac:dyDescent="0.25">
      <c r="B3600" s="14">
        <v>3555</v>
      </c>
      <c r="C3600" s="17">
        <v>43</v>
      </c>
      <c r="D3600" s="17">
        <v>75.8</v>
      </c>
      <c r="E3600" s="17">
        <v>18239</v>
      </c>
      <c r="F3600" s="17">
        <v>612767.80000000005</v>
      </c>
    </row>
    <row r="3601" spans="2:6" x14ac:dyDescent="0.25">
      <c r="B3601" s="14">
        <v>3556</v>
      </c>
      <c r="C3601" s="17">
        <v>41</v>
      </c>
      <c r="D3601" s="17">
        <v>104.54</v>
      </c>
      <c r="E3601" s="17">
        <v>26683</v>
      </c>
      <c r="F3601" s="17">
        <v>576473.17999999993</v>
      </c>
    </row>
    <row r="3602" spans="2:6" x14ac:dyDescent="0.25">
      <c r="B3602" s="14">
        <v>3557</v>
      </c>
      <c r="C3602" s="17">
        <v>43</v>
      </c>
      <c r="D3602" s="17">
        <v>88.84</v>
      </c>
      <c r="E3602" s="17">
        <v>20850</v>
      </c>
      <c r="F3602" s="17">
        <v>550286</v>
      </c>
    </row>
    <row r="3603" spans="2:6" x14ac:dyDescent="0.25">
      <c r="B3603" s="14">
        <v>3558</v>
      </c>
      <c r="C3603" s="17">
        <v>42</v>
      </c>
      <c r="D3603" s="17">
        <v>81.81</v>
      </c>
      <c r="E3603" s="17">
        <v>14850</v>
      </c>
      <c r="F3603" s="17">
        <v>266571.5</v>
      </c>
    </row>
    <row r="3604" spans="2:6" x14ac:dyDescent="0.25">
      <c r="B3604" s="14">
        <v>3559</v>
      </c>
      <c r="C3604" s="17">
        <v>42</v>
      </c>
      <c r="D3604" s="17">
        <v>93.14</v>
      </c>
      <c r="E3604" s="17">
        <v>12311</v>
      </c>
      <c r="F3604" s="17">
        <v>-63819.540000000037</v>
      </c>
    </row>
    <row r="3605" spans="2:6" x14ac:dyDescent="0.25">
      <c r="B3605" s="14">
        <v>3560</v>
      </c>
      <c r="C3605" s="17">
        <v>40</v>
      </c>
      <c r="D3605" s="17">
        <v>92.73</v>
      </c>
      <c r="E3605" s="17">
        <v>18063</v>
      </c>
      <c r="F3605" s="17">
        <v>347035.01</v>
      </c>
    </row>
    <row r="3606" spans="2:6" x14ac:dyDescent="0.25">
      <c r="B3606" s="14">
        <v>3561</v>
      </c>
      <c r="C3606" s="17">
        <v>40</v>
      </c>
      <c r="D3606" s="17">
        <v>102.27</v>
      </c>
      <c r="E3606" s="17">
        <v>15047</v>
      </c>
      <c r="F3606" s="17">
        <v>3616.3100000000559</v>
      </c>
    </row>
    <row r="3607" spans="2:6" x14ac:dyDescent="0.25">
      <c r="B3607" s="14">
        <v>3562</v>
      </c>
      <c r="C3607" s="17">
        <v>41</v>
      </c>
      <c r="D3607" s="17">
        <v>102.32</v>
      </c>
      <c r="E3607" s="17">
        <v>15620</v>
      </c>
      <c r="F3607" s="17">
        <v>19721.600000000093</v>
      </c>
    </row>
    <row r="3608" spans="2:6" x14ac:dyDescent="0.25">
      <c r="B3608" s="14">
        <v>3563</v>
      </c>
      <c r="C3608" s="17">
        <v>44</v>
      </c>
      <c r="D3608" s="17">
        <v>80.27</v>
      </c>
      <c r="E3608" s="17">
        <v>11828</v>
      </c>
      <c r="F3608" s="17">
        <v>33906.440000000061</v>
      </c>
    </row>
    <row r="3609" spans="2:6" x14ac:dyDescent="0.25">
      <c r="B3609" s="14">
        <v>3564</v>
      </c>
      <c r="C3609" s="17">
        <v>43</v>
      </c>
      <c r="D3609" s="17">
        <v>93.17</v>
      </c>
      <c r="E3609" s="17">
        <v>18228</v>
      </c>
      <c r="F3609" s="17">
        <v>295265.24</v>
      </c>
    </row>
    <row r="3610" spans="2:6" x14ac:dyDescent="0.25">
      <c r="B3610" s="14">
        <v>3565</v>
      </c>
      <c r="C3610" s="17">
        <v>43</v>
      </c>
      <c r="D3610" s="17">
        <v>97.88</v>
      </c>
      <c r="E3610" s="17">
        <v>19349</v>
      </c>
      <c r="F3610" s="17">
        <v>274563.88000000012</v>
      </c>
    </row>
    <row r="3611" spans="2:6" x14ac:dyDescent="0.25">
      <c r="B3611" s="14">
        <v>3566</v>
      </c>
      <c r="C3611" s="17">
        <v>41</v>
      </c>
      <c r="D3611" s="17">
        <v>96.57</v>
      </c>
      <c r="E3611" s="17">
        <v>19454</v>
      </c>
      <c r="F3611" s="17">
        <v>345059.2200000002</v>
      </c>
    </row>
    <row r="3612" spans="2:6" x14ac:dyDescent="0.25">
      <c r="B3612" s="14">
        <v>3567</v>
      </c>
      <c r="C3612" s="17">
        <v>41</v>
      </c>
      <c r="D3612" s="17">
        <v>93.69</v>
      </c>
      <c r="E3612" s="17">
        <v>27237</v>
      </c>
      <c r="F3612" s="17">
        <v>901611.47</v>
      </c>
    </row>
    <row r="3613" spans="2:6" x14ac:dyDescent="0.25">
      <c r="B3613" s="14">
        <v>3568</v>
      </c>
      <c r="C3613" s="17">
        <v>41</v>
      </c>
      <c r="D3613" s="17">
        <v>87.69</v>
      </c>
      <c r="E3613" s="17">
        <v>26012</v>
      </c>
      <c r="F3613" s="17">
        <v>978903.72</v>
      </c>
    </row>
    <row r="3614" spans="2:6" x14ac:dyDescent="0.25">
      <c r="B3614" s="14">
        <v>3569</v>
      </c>
      <c r="C3614" s="17">
        <v>39</v>
      </c>
      <c r="D3614" s="17">
        <v>102.93</v>
      </c>
      <c r="E3614" s="17">
        <v>17317</v>
      </c>
      <c r="F3614" s="17">
        <v>138281.18999999983</v>
      </c>
    </row>
    <row r="3615" spans="2:6" x14ac:dyDescent="0.25">
      <c r="B3615" s="14">
        <v>3570</v>
      </c>
      <c r="C3615" s="17">
        <v>42</v>
      </c>
      <c r="D3615" s="17">
        <v>80.75</v>
      </c>
      <c r="E3615" s="17">
        <v>12827</v>
      </c>
      <c r="F3615" s="17">
        <v>128058.75</v>
      </c>
    </row>
    <row r="3616" spans="2:6" x14ac:dyDescent="0.25">
      <c r="B3616" s="14">
        <v>3571</v>
      </c>
      <c r="C3616" s="17">
        <v>43</v>
      </c>
      <c r="D3616" s="17">
        <v>82.94</v>
      </c>
      <c r="E3616" s="17">
        <v>26185</v>
      </c>
      <c r="F3616" s="17">
        <v>1063076.1000000001</v>
      </c>
    </row>
    <row r="3617" spans="2:6" x14ac:dyDescent="0.25">
      <c r="B3617" s="14">
        <v>3572</v>
      </c>
      <c r="C3617" s="17">
        <v>40</v>
      </c>
      <c r="D3617" s="17">
        <v>80.48</v>
      </c>
      <c r="E3617" s="17">
        <v>24714</v>
      </c>
      <c r="F3617" s="17">
        <v>1090543.2799999998</v>
      </c>
    </row>
    <row r="3618" spans="2:6" x14ac:dyDescent="0.25">
      <c r="B3618" s="14">
        <v>3573</v>
      </c>
      <c r="C3618" s="17">
        <v>44</v>
      </c>
      <c r="D3618" s="17">
        <v>86.54</v>
      </c>
      <c r="E3618" s="17">
        <v>23374</v>
      </c>
      <c r="F3618" s="17">
        <v>750184.0399999998</v>
      </c>
    </row>
    <row r="3619" spans="2:6" x14ac:dyDescent="0.25">
      <c r="B3619" s="14">
        <v>3574</v>
      </c>
      <c r="C3619" s="17">
        <v>44</v>
      </c>
      <c r="D3619" s="17">
        <v>103.26</v>
      </c>
      <c r="E3619" s="17">
        <v>7354</v>
      </c>
      <c r="F3619" s="17">
        <v>-469504.04000000004</v>
      </c>
    </row>
    <row r="3620" spans="2:6" x14ac:dyDescent="0.25">
      <c r="B3620" s="14">
        <v>3575</v>
      </c>
      <c r="C3620" s="17">
        <v>45</v>
      </c>
      <c r="D3620" s="17">
        <v>81.96</v>
      </c>
      <c r="E3620" s="17">
        <v>23262</v>
      </c>
      <c r="F3620" s="17">
        <v>825794.48000000021</v>
      </c>
    </row>
    <row r="3621" spans="2:6" x14ac:dyDescent="0.25">
      <c r="B3621" s="14">
        <v>3576</v>
      </c>
      <c r="C3621" s="17">
        <v>40</v>
      </c>
      <c r="D3621" s="17">
        <v>92.35</v>
      </c>
      <c r="E3621" s="17">
        <v>19550</v>
      </c>
      <c r="F3621" s="17">
        <v>453007.5</v>
      </c>
    </row>
    <row r="3622" spans="2:6" x14ac:dyDescent="0.25">
      <c r="B3622" s="14">
        <v>3577</v>
      </c>
      <c r="C3622" s="17">
        <v>44</v>
      </c>
      <c r="D3622" s="17">
        <v>102.23</v>
      </c>
      <c r="E3622" s="17">
        <v>16265</v>
      </c>
      <c r="F3622" s="17">
        <v>8304.0499999999302</v>
      </c>
    </row>
    <row r="3623" spans="2:6" x14ac:dyDescent="0.25">
      <c r="B3623" s="14">
        <v>3578</v>
      </c>
      <c r="C3623" s="17">
        <v>42</v>
      </c>
      <c r="D3623" s="17">
        <v>89.85</v>
      </c>
      <c r="E3623" s="17">
        <v>21774</v>
      </c>
      <c r="F3623" s="17">
        <v>612124.10000000009</v>
      </c>
    </row>
    <row r="3624" spans="2:6" x14ac:dyDescent="0.25">
      <c r="B3624" s="14">
        <v>3579</v>
      </c>
      <c r="C3624" s="17">
        <v>39</v>
      </c>
      <c r="D3624" s="17">
        <v>103.49</v>
      </c>
      <c r="E3624" s="17">
        <v>6987</v>
      </c>
      <c r="F3624" s="17">
        <v>-455164.62999999995</v>
      </c>
    </row>
    <row r="3625" spans="2:6" x14ac:dyDescent="0.25">
      <c r="B3625" s="14">
        <v>3580</v>
      </c>
      <c r="C3625" s="17">
        <v>44</v>
      </c>
      <c r="D3625" s="17">
        <v>77.11</v>
      </c>
      <c r="E3625" s="17">
        <v>28734</v>
      </c>
      <c r="F3625" s="17">
        <v>1388091.2600000002</v>
      </c>
    </row>
    <row r="3626" spans="2:6" x14ac:dyDescent="0.25">
      <c r="B3626" s="14">
        <v>3581</v>
      </c>
      <c r="C3626" s="17">
        <v>42</v>
      </c>
      <c r="D3626" s="17">
        <v>88.29</v>
      </c>
      <c r="E3626" s="17">
        <v>29573</v>
      </c>
      <c r="F3626" s="17">
        <v>1181960.8299999998</v>
      </c>
    </row>
    <row r="3627" spans="2:6" x14ac:dyDescent="0.25">
      <c r="B3627" s="14">
        <v>3582</v>
      </c>
      <c r="C3627" s="17">
        <v>42</v>
      </c>
      <c r="D3627" s="17">
        <v>104.27</v>
      </c>
      <c r="E3627" s="17">
        <v>20895</v>
      </c>
      <c r="F3627" s="17">
        <v>251793.35000000009</v>
      </c>
    </row>
    <row r="3628" spans="2:6" x14ac:dyDescent="0.25">
      <c r="B3628" s="14">
        <v>3583</v>
      </c>
      <c r="C3628" s="17">
        <v>39</v>
      </c>
      <c r="D3628" s="17">
        <v>79.510000000000005</v>
      </c>
      <c r="E3628" s="17">
        <v>11149</v>
      </c>
      <c r="F3628" s="17">
        <v>47383.009999999893</v>
      </c>
    </row>
    <row r="3629" spans="2:6" x14ac:dyDescent="0.25">
      <c r="B3629" s="14">
        <v>3584</v>
      </c>
      <c r="C3629" s="17">
        <v>42</v>
      </c>
      <c r="D3629" s="17">
        <v>101.11</v>
      </c>
      <c r="E3629" s="17">
        <v>14145</v>
      </c>
      <c r="F3629" s="17">
        <v>-59435.949999999953</v>
      </c>
    </row>
    <row r="3630" spans="2:6" x14ac:dyDescent="0.25">
      <c r="B3630" s="14">
        <v>3585</v>
      </c>
      <c r="C3630" s="17">
        <v>43</v>
      </c>
      <c r="D3630" s="17">
        <v>79.489999999999995</v>
      </c>
      <c r="E3630" s="17">
        <v>24968</v>
      </c>
      <c r="F3630" s="17">
        <v>1060301.6800000002</v>
      </c>
    </row>
    <row r="3631" spans="2:6" x14ac:dyDescent="0.25">
      <c r="B3631" s="14">
        <v>3586</v>
      </c>
      <c r="C3631" s="17">
        <v>44</v>
      </c>
      <c r="D3631" s="17">
        <v>92.06</v>
      </c>
      <c r="E3631" s="17">
        <v>16752</v>
      </c>
      <c r="F3631" s="17">
        <v>204370.87999999989</v>
      </c>
    </row>
    <row r="3632" spans="2:6" x14ac:dyDescent="0.25">
      <c r="B3632" s="14">
        <v>3587</v>
      </c>
      <c r="C3632" s="17">
        <v>42</v>
      </c>
      <c r="D3632" s="17">
        <v>94.26</v>
      </c>
      <c r="E3632" s="17">
        <v>7300</v>
      </c>
      <c r="F3632" s="17">
        <v>-391998.00000000006</v>
      </c>
    </row>
    <row r="3633" spans="2:6" x14ac:dyDescent="0.25">
      <c r="B3633" s="14">
        <v>3588</v>
      </c>
      <c r="C3633" s="17">
        <v>44</v>
      </c>
      <c r="D3633" s="17">
        <v>96.83</v>
      </c>
      <c r="E3633" s="17">
        <v>24869</v>
      </c>
      <c r="F3633" s="17">
        <v>596629.73</v>
      </c>
    </row>
    <row r="3634" spans="2:6" x14ac:dyDescent="0.25">
      <c r="B3634" s="14">
        <v>3589</v>
      </c>
      <c r="C3634" s="17">
        <v>45</v>
      </c>
      <c r="D3634" s="17">
        <v>98.32</v>
      </c>
      <c r="E3634" s="17">
        <v>21223</v>
      </c>
      <c r="F3634" s="17">
        <v>331696.64000000013</v>
      </c>
    </row>
    <row r="3635" spans="2:6" x14ac:dyDescent="0.25">
      <c r="B3635" s="14">
        <v>3590</v>
      </c>
      <c r="C3635" s="17">
        <v>41</v>
      </c>
      <c r="D3635" s="17">
        <v>96.47</v>
      </c>
      <c r="E3635" s="17">
        <v>21596</v>
      </c>
      <c r="F3635" s="17">
        <v>478801.88000000012</v>
      </c>
    </row>
    <row r="3636" spans="2:6" x14ac:dyDescent="0.25">
      <c r="B3636" s="14">
        <v>3591</v>
      </c>
      <c r="C3636" s="17">
        <v>43</v>
      </c>
      <c r="D3636" s="17">
        <v>95.63</v>
      </c>
      <c r="E3636" s="17">
        <v>15918</v>
      </c>
      <c r="F3636" s="17">
        <v>110969.66000000003</v>
      </c>
    </row>
    <row r="3637" spans="2:6" x14ac:dyDescent="0.25">
      <c r="B3637" s="14">
        <v>3592</v>
      </c>
      <c r="C3637" s="17">
        <v>42</v>
      </c>
      <c r="D3637" s="17">
        <v>103.07</v>
      </c>
      <c r="E3637" s="17">
        <v>14504</v>
      </c>
      <c r="F3637" s="17">
        <v>-67799.279999999912</v>
      </c>
    </row>
    <row r="3638" spans="2:6" x14ac:dyDescent="0.25">
      <c r="B3638" s="14">
        <v>3593</v>
      </c>
      <c r="C3638" s="17">
        <v>43</v>
      </c>
      <c r="D3638" s="17">
        <v>91.29</v>
      </c>
      <c r="E3638" s="17">
        <v>19175</v>
      </c>
      <c r="F3638" s="17">
        <v>390814.24999999977</v>
      </c>
    </row>
    <row r="3639" spans="2:6" x14ac:dyDescent="0.25">
      <c r="B3639" s="14">
        <v>3594</v>
      </c>
      <c r="C3639" s="17">
        <v>40</v>
      </c>
      <c r="D3639" s="17">
        <v>87.85</v>
      </c>
      <c r="E3639" s="17">
        <v>14826</v>
      </c>
      <c r="F3639" s="17">
        <v>204869.90000000014</v>
      </c>
    </row>
    <row r="3640" spans="2:6" x14ac:dyDescent="0.25">
      <c r="B3640" s="14">
        <v>3595</v>
      </c>
      <c r="C3640" s="17">
        <v>42</v>
      </c>
      <c r="D3640" s="17">
        <v>98.93</v>
      </c>
      <c r="E3640" s="17">
        <v>23375</v>
      </c>
      <c r="F3640" s="17">
        <v>507386.24999999977</v>
      </c>
    </row>
    <row r="3641" spans="2:6" x14ac:dyDescent="0.25">
      <c r="B3641" s="14">
        <v>3596</v>
      </c>
      <c r="C3641" s="17">
        <v>39</v>
      </c>
      <c r="D3641" s="17">
        <v>79.290000000000006</v>
      </c>
      <c r="E3641" s="17">
        <v>23336</v>
      </c>
      <c r="F3641" s="17">
        <v>1033448.5599999998</v>
      </c>
    </row>
    <row r="3642" spans="2:6" x14ac:dyDescent="0.25">
      <c r="B3642" s="14">
        <v>3597</v>
      </c>
      <c r="C3642" s="17">
        <v>42</v>
      </c>
      <c r="D3642" s="17">
        <v>78.13</v>
      </c>
      <c r="E3642" s="17">
        <v>14227</v>
      </c>
      <c r="F3642" s="17">
        <v>272083.49</v>
      </c>
    </row>
    <row r="3643" spans="2:6" x14ac:dyDescent="0.25">
      <c r="B3643" s="14">
        <v>3598</v>
      </c>
      <c r="C3643" s="17">
        <v>41</v>
      </c>
      <c r="D3643" s="17">
        <v>77.39</v>
      </c>
      <c r="E3643" s="17">
        <v>19583</v>
      </c>
      <c r="F3643" s="17">
        <v>728585.62999999989</v>
      </c>
    </row>
    <row r="3644" spans="2:6" x14ac:dyDescent="0.25">
      <c r="B3644" s="14">
        <v>3599</v>
      </c>
      <c r="C3644" s="17">
        <v>44</v>
      </c>
      <c r="D3644" s="17">
        <v>79.28</v>
      </c>
      <c r="E3644" s="17">
        <v>12956</v>
      </c>
      <c r="F3644" s="17">
        <v>131028.31999999995</v>
      </c>
    </row>
    <row r="3645" spans="2:6" x14ac:dyDescent="0.25">
      <c r="B3645" s="14">
        <v>3600</v>
      </c>
      <c r="C3645" s="17">
        <v>39</v>
      </c>
      <c r="D3645" s="17">
        <v>88.17</v>
      </c>
      <c r="E3645" s="17">
        <v>19428</v>
      </c>
      <c r="F3645" s="17">
        <v>545513.24</v>
      </c>
    </row>
    <row r="3646" spans="2:6" x14ac:dyDescent="0.25">
      <c r="B3646" s="14">
        <v>3601</v>
      </c>
      <c r="C3646" s="17">
        <v>40</v>
      </c>
      <c r="D3646" s="17">
        <v>101.45</v>
      </c>
      <c r="E3646" s="17">
        <v>18384</v>
      </c>
      <c r="F3646" s="17">
        <v>207999.19999999995</v>
      </c>
    </row>
    <row r="3647" spans="2:6" x14ac:dyDescent="0.25">
      <c r="B3647" s="14">
        <v>3602</v>
      </c>
      <c r="C3647" s="17">
        <v>41</v>
      </c>
      <c r="D3647" s="17">
        <v>93.59</v>
      </c>
      <c r="E3647" s="17">
        <v>18351</v>
      </c>
      <c r="F3647" s="17">
        <v>331987.90999999992</v>
      </c>
    </row>
    <row r="3648" spans="2:6" x14ac:dyDescent="0.25">
      <c r="B3648" s="14">
        <v>3603</v>
      </c>
      <c r="C3648" s="17">
        <v>39</v>
      </c>
      <c r="D3648" s="17">
        <v>76.33</v>
      </c>
      <c r="E3648" s="17">
        <v>21936</v>
      </c>
      <c r="F3648" s="17">
        <v>985385.12000000011</v>
      </c>
    </row>
    <row r="3649" spans="2:6" x14ac:dyDescent="0.25">
      <c r="B3649" s="14">
        <v>3604</v>
      </c>
      <c r="C3649" s="17">
        <v>45</v>
      </c>
      <c r="D3649" s="17">
        <v>77.23</v>
      </c>
      <c r="E3649" s="17">
        <v>9133</v>
      </c>
      <c r="F3649" s="17">
        <v>-148859.59000000008</v>
      </c>
    </row>
    <row r="3650" spans="2:6" x14ac:dyDescent="0.25">
      <c r="B3650" s="14">
        <v>3605</v>
      </c>
      <c r="C3650" s="17">
        <v>44</v>
      </c>
      <c r="D3650" s="17">
        <v>101.84</v>
      </c>
      <c r="E3650" s="17">
        <v>17961</v>
      </c>
      <c r="F3650" s="17">
        <v>104806.75999999989</v>
      </c>
    </row>
    <row r="3651" spans="2:6" x14ac:dyDescent="0.25">
      <c r="B3651" s="14">
        <v>3606</v>
      </c>
      <c r="C3651" s="17">
        <v>39</v>
      </c>
      <c r="D3651" s="17">
        <v>103.89</v>
      </c>
      <c r="E3651" s="17">
        <v>27488</v>
      </c>
      <c r="F3651" s="17">
        <v>692351.67999999993</v>
      </c>
    </row>
    <row r="3652" spans="2:6" x14ac:dyDescent="0.25">
      <c r="B3652" s="14">
        <v>3607</v>
      </c>
      <c r="C3652" s="17">
        <v>41</v>
      </c>
      <c r="D3652" s="17">
        <v>84.24</v>
      </c>
      <c r="E3652" s="17">
        <v>13550</v>
      </c>
      <c r="F3652" s="17">
        <v>149448.00000000012</v>
      </c>
    </row>
    <row r="3653" spans="2:6" x14ac:dyDescent="0.25">
      <c r="B3653" s="14">
        <v>3608</v>
      </c>
      <c r="C3653" s="17">
        <v>43</v>
      </c>
      <c r="D3653" s="17">
        <v>78.86</v>
      </c>
      <c r="E3653" s="17">
        <v>22976</v>
      </c>
      <c r="F3653" s="17">
        <v>922368.6399999999</v>
      </c>
    </row>
    <row r="3654" spans="2:6" x14ac:dyDescent="0.25">
      <c r="B3654" s="14">
        <v>3609</v>
      </c>
      <c r="C3654" s="17">
        <v>41</v>
      </c>
      <c r="D3654" s="17">
        <v>98.82</v>
      </c>
      <c r="E3654" s="17">
        <v>15127</v>
      </c>
      <c r="F3654" s="17">
        <v>45215.860000000102</v>
      </c>
    </row>
    <row r="3655" spans="2:6" x14ac:dyDescent="0.25">
      <c r="B3655" s="14">
        <v>3610</v>
      </c>
      <c r="C3655" s="17">
        <v>39</v>
      </c>
      <c r="D3655" s="17">
        <v>94.31</v>
      </c>
      <c r="E3655" s="17">
        <v>12878</v>
      </c>
      <c r="F3655" s="17">
        <v>-4044.1800000000512</v>
      </c>
    </row>
    <row r="3656" spans="2:6" x14ac:dyDescent="0.25">
      <c r="B3656" s="14">
        <v>3611</v>
      </c>
      <c r="C3656" s="17">
        <v>43</v>
      </c>
      <c r="D3656" s="17">
        <v>102.98</v>
      </c>
      <c r="E3656" s="17">
        <v>17914</v>
      </c>
      <c r="F3656" s="17">
        <v>99800.279999999912</v>
      </c>
    </row>
    <row r="3657" spans="2:6" x14ac:dyDescent="0.25">
      <c r="B3657" s="14">
        <v>3612</v>
      </c>
      <c r="C3657" s="17">
        <v>41</v>
      </c>
      <c r="D3657" s="17">
        <v>102.16</v>
      </c>
      <c r="E3657" s="17">
        <v>13968</v>
      </c>
      <c r="F3657" s="17">
        <v>-70026.880000000005</v>
      </c>
    </row>
    <row r="3658" spans="2:6" x14ac:dyDescent="0.25">
      <c r="B3658" s="14">
        <v>3613</v>
      </c>
      <c r="C3658" s="17">
        <v>40</v>
      </c>
      <c r="D3658" s="17">
        <v>94.02</v>
      </c>
      <c r="E3658" s="17">
        <v>13195</v>
      </c>
      <c r="F3658" s="17">
        <v>7411.1000000000931</v>
      </c>
    </row>
    <row r="3659" spans="2:6" x14ac:dyDescent="0.25">
      <c r="B3659" s="14">
        <v>3614</v>
      </c>
      <c r="C3659" s="17">
        <v>41</v>
      </c>
      <c r="D3659" s="17">
        <v>90.65</v>
      </c>
      <c r="E3659" s="17">
        <v>21250</v>
      </c>
      <c r="F3659" s="17">
        <v>581187.49999999977</v>
      </c>
    </row>
    <row r="3660" spans="2:6" x14ac:dyDescent="0.25">
      <c r="B3660" s="14">
        <v>3615</v>
      </c>
      <c r="C3660" s="17">
        <v>44</v>
      </c>
      <c r="D3660" s="17">
        <v>94.65</v>
      </c>
      <c r="E3660" s="17">
        <v>16418</v>
      </c>
      <c r="F3660" s="17">
        <v>140826.29999999993</v>
      </c>
    </row>
    <row r="3661" spans="2:6" x14ac:dyDescent="0.25">
      <c r="B3661" s="14">
        <v>3616</v>
      </c>
      <c r="C3661" s="17">
        <v>45</v>
      </c>
      <c r="D3661" s="17">
        <v>83.1</v>
      </c>
      <c r="E3661" s="17">
        <v>18097</v>
      </c>
      <c r="F3661" s="17">
        <v>433077.30000000005</v>
      </c>
    </row>
    <row r="3662" spans="2:6" x14ac:dyDescent="0.25">
      <c r="B3662" s="14">
        <v>3617</v>
      </c>
      <c r="C3662" s="17">
        <v>44</v>
      </c>
      <c r="D3662" s="17">
        <v>88.28</v>
      </c>
      <c r="E3662" s="17">
        <v>18007</v>
      </c>
      <c r="F3662" s="17">
        <v>351427.04000000004</v>
      </c>
    </row>
    <row r="3663" spans="2:6" x14ac:dyDescent="0.25">
      <c r="B3663" s="14">
        <v>3618</v>
      </c>
      <c r="C3663" s="17">
        <v>41</v>
      </c>
      <c r="D3663" s="17">
        <v>90.15</v>
      </c>
      <c r="E3663" s="17">
        <v>12652</v>
      </c>
      <c r="F3663" s="17">
        <v>8438.1999999999534</v>
      </c>
    </row>
    <row r="3664" spans="2:6" x14ac:dyDescent="0.25">
      <c r="B3664" s="14">
        <v>3619</v>
      </c>
      <c r="C3664" s="17">
        <v>41</v>
      </c>
      <c r="D3664" s="17">
        <v>75.680000000000007</v>
      </c>
      <c r="E3664" s="17">
        <v>18370</v>
      </c>
      <c r="F3664" s="17">
        <v>662218.39999999991</v>
      </c>
    </row>
    <row r="3665" spans="2:6" x14ac:dyDescent="0.25">
      <c r="B3665" s="14">
        <v>3620</v>
      </c>
      <c r="C3665" s="17">
        <v>44</v>
      </c>
      <c r="D3665" s="17">
        <v>103.67</v>
      </c>
      <c r="E3665" s="17">
        <v>16233</v>
      </c>
      <c r="F3665" s="17">
        <v>-16760.109999999986</v>
      </c>
    </row>
    <row r="3666" spans="2:6" x14ac:dyDescent="0.25">
      <c r="B3666" s="14">
        <v>3621</v>
      </c>
      <c r="C3666" s="17">
        <v>42</v>
      </c>
      <c r="D3666" s="17">
        <v>88.32</v>
      </c>
      <c r="E3666" s="17">
        <v>21079</v>
      </c>
      <c r="F3666" s="17">
        <v>597705.7200000002</v>
      </c>
    </row>
    <row r="3667" spans="2:6" x14ac:dyDescent="0.25">
      <c r="B3667" s="14">
        <v>3622</v>
      </c>
      <c r="C3667" s="17">
        <v>42</v>
      </c>
      <c r="D3667" s="17">
        <v>79.349999999999994</v>
      </c>
      <c r="E3667" s="17">
        <v>8774</v>
      </c>
      <c r="F3667" s="17">
        <v>-168698.89999999991</v>
      </c>
    </row>
    <row r="3668" spans="2:6" x14ac:dyDescent="0.25">
      <c r="B3668" s="14">
        <v>3623</v>
      </c>
      <c r="C3668" s="17">
        <v>44</v>
      </c>
      <c r="D3668" s="17">
        <v>89.62</v>
      </c>
      <c r="E3668" s="17">
        <v>22519</v>
      </c>
      <c r="F3668" s="17">
        <v>622292.22</v>
      </c>
    </row>
    <row r="3669" spans="2:6" x14ac:dyDescent="0.25">
      <c r="B3669" s="14">
        <v>3624</v>
      </c>
      <c r="C3669" s="17">
        <v>44</v>
      </c>
      <c r="D3669" s="17">
        <v>100.73</v>
      </c>
      <c r="E3669" s="17">
        <v>23981</v>
      </c>
      <c r="F3669" s="17">
        <v>451448.86999999988</v>
      </c>
    </row>
    <row r="3670" spans="2:6" x14ac:dyDescent="0.25">
      <c r="B3670" s="14">
        <v>3625</v>
      </c>
      <c r="C3670" s="17">
        <v>42</v>
      </c>
      <c r="D3670" s="17">
        <v>101.68</v>
      </c>
      <c r="E3670" s="17">
        <v>20270</v>
      </c>
      <c r="F3670" s="17">
        <v>271336.39999999991</v>
      </c>
    </row>
    <row r="3671" spans="2:6" x14ac:dyDescent="0.25">
      <c r="B3671" s="14">
        <v>3626</v>
      </c>
      <c r="C3671" s="17">
        <v>40</v>
      </c>
      <c r="D3671" s="17">
        <v>93.62</v>
      </c>
      <c r="E3671" s="17">
        <v>15793</v>
      </c>
      <c r="F3671" s="17">
        <v>182546.33999999997</v>
      </c>
    </row>
    <row r="3672" spans="2:6" x14ac:dyDescent="0.25">
      <c r="B3672" s="14">
        <v>3627</v>
      </c>
      <c r="C3672" s="17">
        <v>40</v>
      </c>
      <c r="D3672" s="17">
        <v>90.95</v>
      </c>
      <c r="E3672" s="17">
        <v>9845</v>
      </c>
      <c r="F3672" s="17">
        <v>-180047.75</v>
      </c>
    </row>
    <row r="3673" spans="2:6" x14ac:dyDescent="0.25">
      <c r="B3673" s="14">
        <v>3628</v>
      </c>
      <c r="C3673" s="17">
        <v>42</v>
      </c>
      <c r="D3673" s="17">
        <v>88.63</v>
      </c>
      <c r="E3673" s="17">
        <v>22213</v>
      </c>
      <c r="F3673" s="17">
        <v>668702.81000000006</v>
      </c>
    </row>
    <row r="3674" spans="2:6" x14ac:dyDescent="0.25">
      <c r="B3674" s="14">
        <v>3629</v>
      </c>
      <c r="C3674" s="17">
        <v>43</v>
      </c>
      <c r="D3674" s="17">
        <v>87.96</v>
      </c>
      <c r="E3674" s="17">
        <v>20124</v>
      </c>
      <c r="F3674" s="17">
        <v>519236.9600000002</v>
      </c>
    </row>
    <row r="3675" spans="2:6" x14ac:dyDescent="0.25">
      <c r="B3675" s="14">
        <v>3630</v>
      </c>
      <c r="C3675" s="17">
        <v>41</v>
      </c>
      <c r="D3675" s="17">
        <v>80.08</v>
      </c>
      <c r="E3675" s="17">
        <v>14564</v>
      </c>
      <c r="F3675" s="17">
        <v>284826.88000000012</v>
      </c>
    </row>
    <row r="3676" spans="2:6" x14ac:dyDescent="0.25">
      <c r="B3676" s="14">
        <v>3631</v>
      </c>
      <c r="C3676" s="17">
        <v>41</v>
      </c>
      <c r="D3676" s="17">
        <v>77.400000000000006</v>
      </c>
      <c r="E3676" s="17">
        <v>14124</v>
      </c>
      <c r="F3676" s="17">
        <v>288394.39999999991</v>
      </c>
    </row>
    <row r="3677" spans="2:6" x14ac:dyDescent="0.25">
      <c r="B3677" s="14">
        <v>3632</v>
      </c>
      <c r="C3677" s="17">
        <v>39</v>
      </c>
      <c r="D3677" s="17">
        <v>98.77</v>
      </c>
      <c r="E3677" s="17">
        <v>20231</v>
      </c>
      <c r="F3677" s="17">
        <v>388744.13000000012</v>
      </c>
    </row>
    <row r="3678" spans="2:6" x14ac:dyDescent="0.25">
      <c r="B3678" s="14">
        <v>3633</v>
      </c>
      <c r="C3678" s="17">
        <v>41</v>
      </c>
      <c r="D3678" s="17">
        <v>96.41</v>
      </c>
      <c r="E3678" s="17">
        <v>15588</v>
      </c>
      <c r="F3678" s="17">
        <v>110064.92000000004</v>
      </c>
    </row>
    <row r="3679" spans="2:6" x14ac:dyDescent="0.25">
      <c r="B3679" s="14">
        <v>3634</v>
      </c>
      <c r="C3679" s="17">
        <v>42</v>
      </c>
      <c r="D3679" s="17">
        <v>89.17</v>
      </c>
      <c r="E3679" s="17">
        <v>12551</v>
      </c>
      <c r="F3679" s="17">
        <v>1334.3299999999581</v>
      </c>
    </row>
    <row r="3680" spans="2:6" x14ac:dyDescent="0.25">
      <c r="B3680" s="14">
        <v>3635</v>
      </c>
      <c r="C3680" s="17">
        <v>44</v>
      </c>
      <c r="D3680" s="17">
        <v>87.18</v>
      </c>
      <c r="E3680" s="17">
        <v>20556</v>
      </c>
      <c r="F3680" s="17">
        <v>544107.91999999993</v>
      </c>
    </row>
    <row r="3681" spans="2:6" x14ac:dyDescent="0.25">
      <c r="B3681" s="14">
        <v>3636</v>
      </c>
      <c r="C3681" s="17">
        <v>41</v>
      </c>
      <c r="D3681" s="17">
        <v>91.77</v>
      </c>
      <c r="E3681" s="17">
        <v>18710</v>
      </c>
      <c r="F3681" s="17">
        <v>389163.30000000005</v>
      </c>
    </row>
    <row r="3682" spans="2:6" x14ac:dyDescent="0.25">
      <c r="B3682" s="14">
        <v>3637</v>
      </c>
      <c r="C3682" s="17">
        <v>43</v>
      </c>
      <c r="D3682" s="17">
        <v>75.83</v>
      </c>
      <c r="E3682" s="17">
        <v>9311</v>
      </c>
      <c r="F3682" s="17">
        <v>-103537.13</v>
      </c>
    </row>
    <row r="3683" spans="2:6" x14ac:dyDescent="0.25">
      <c r="B3683" s="14">
        <v>3638</v>
      </c>
      <c r="C3683" s="17">
        <v>43</v>
      </c>
      <c r="D3683" s="17">
        <v>99.98</v>
      </c>
      <c r="E3683" s="17">
        <v>22697</v>
      </c>
      <c r="F3683" s="17">
        <v>421485.93999999994</v>
      </c>
    </row>
    <row r="3684" spans="2:6" x14ac:dyDescent="0.25">
      <c r="B3684" s="14">
        <v>3639</v>
      </c>
      <c r="C3684" s="17">
        <v>39</v>
      </c>
      <c r="D3684" s="17">
        <v>88.62</v>
      </c>
      <c r="E3684" s="17">
        <v>6958</v>
      </c>
      <c r="F3684" s="17">
        <v>-353337.96</v>
      </c>
    </row>
    <row r="3685" spans="2:6" x14ac:dyDescent="0.25">
      <c r="B3685" s="14">
        <v>3640</v>
      </c>
      <c r="C3685" s="17">
        <v>41</v>
      </c>
      <c r="D3685" s="17">
        <v>78.569999999999993</v>
      </c>
      <c r="E3685" s="17">
        <v>19149</v>
      </c>
      <c r="F3685" s="17">
        <v>671005.07000000007</v>
      </c>
    </row>
    <row r="3686" spans="2:6" x14ac:dyDescent="0.25">
      <c r="B3686" s="14">
        <v>3641</v>
      </c>
      <c r="C3686" s="17">
        <v>41</v>
      </c>
      <c r="D3686" s="17">
        <v>84.92</v>
      </c>
      <c r="E3686" s="17">
        <v>20516</v>
      </c>
      <c r="F3686" s="17">
        <v>649309.28</v>
      </c>
    </row>
    <row r="3687" spans="2:6" x14ac:dyDescent="0.25">
      <c r="B3687" s="14">
        <v>3642</v>
      </c>
      <c r="C3687" s="17">
        <v>41</v>
      </c>
      <c r="D3687" s="17">
        <v>78.31</v>
      </c>
      <c r="E3687" s="17">
        <v>15727</v>
      </c>
      <c r="F3687" s="17">
        <v>403284.62999999989</v>
      </c>
    </row>
    <row r="3688" spans="2:6" x14ac:dyDescent="0.25">
      <c r="B3688" s="14">
        <v>3643</v>
      </c>
      <c r="C3688" s="17">
        <v>39</v>
      </c>
      <c r="D3688" s="17">
        <v>85.72</v>
      </c>
      <c r="E3688" s="17">
        <v>15449</v>
      </c>
      <c r="F3688" s="17">
        <v>297551.71999999997</v>
      </c>
    </row>
    <row r="3689" spans="2:6" x14ac:dyDescent="0.25">
      <c r="B3689" s="14">
        <v>3644</v>
      </c>
      <c r="C3689" s="17">
        <v>40</v>
      </c>
      <c r="D3689" s="17">
        <v>97.74</v>
      </c>
      <c r="E3689" s="17">
        <v>23537</v>
      </c>
      <c r="F3689" s="17">
        <v>591876.62000000011</v>
      </c>
    </row>
    <row r="3690" spans="2:6" x14ac:dyDescent="0.25">
      <c r="B3690" s="14">
        <v>3645</v>
      </c>
      <c r="C3690" s="17">
        <v>41</v>
      </c>
      <c r="D3690" s="17">
        <v>88.87</v>
      </c>
      <c r="E3690" s="17">
        <v>16043</v>
      </c>
      <c r="F3690" s="17">
        <v>259052.58999999985</v>
      </c>
    </row>
    <row r="3691" spans="2:6" x14ac:dyDescent="0.25">
      <c r="B3691" s="14">
        <v>3646</v>
      </c>
      <c r="C3691" s="17">
        <v>39</v>
      </c>
      <c r="D3691" s="17">
        <v>100.26</v>
      </c>
      <c r="E3691" s="17">
        <v>21792</v>
      </c>
      <c r="F3691" s="17">
        <v>451854.07999999984</v>
      </c>
    </row>
    <row r="3692" spans="2:6" x14ac:dyDescent="0.25">
      <c r="B3692" s="14">
        <v>3647</v>
      </c>
      <c r="C3692" s="17">
        <v>43</v>
      </c>
      <c r="D3692" s="17">
        <v>96.35</v>
      </c>
      <c r="E3692" s="17">
        <v>19923</v>
      </c>
      <c r="F3692" s="17">
        <v>338406.95000000019</v>
      </c>
    </row>
    <row r="3693" spans="2:6" x14ac:dyDescent="0.25">
      <c r="B3693" s="14">
        <v>3648</v>
      </c>
      <c r="C3693" s="17">
        <v>42</v>
      </c>
      <c r="D3693" s="17">
        <v>97.8</v>
      </c>
      <c r="E3693" s="17">
        <v>15305</v>
      </c>
      <c r="F3693" s="17">
        <v>56056</v>
      </c>
    </row>
    <row r="3694" spans="2:6" x14ac:dyDescent="0.25">
      <c r="B3694" s="14">
        <v>3649</v>
      </c>
      <c r="C3694" s="17">
        <v>42</v>
      </c>
      <c r="D3694" s="17">
        <v>79.599999999999994</v>
      </c>
      <c r="E3694" s="17">
        <v>10094</v>
      </c>
      <c r="F3694" s="17">
        <v>-68724.399999999907</v>
      </c>
    </row>
    <row r="3695" spans="2:6" x14ac:dyDescent="0.25">
      <c r="B3695" s="14">
        <v>3650</v>
      </c>
      <c r="C3695" s="17">
        <v>42</v>
      </c>
      <c r="D3695" s="17">
        <v>100.93</v>
      </c>
      <c r="E3695" s="17">
        <v>19507</v>
      </c>
      <c r="F3695" s="17">
        <v>243757.48999999976</v>
      </c>
    </row>
    <row r="3696" spans="2:6" x14ac:dyDescent="0.25">
      <c r="B3696" s="14">
        <v>3651</v>
      </c>
      <c r="C3696" s="17">
        <v>45</v>
      </c>
      <c r="D3696" s="17">
        <v>90.11</v>
      </c>
      <c r="E3696" s="17">
        <v>16001</v>
      </c>
      <c r="F3696" s="17">
        <v>172303.89</v>
      </c>
    </row>
    <row r="3697" spans="2:6" x14ac:dyDescent="0.25">
      <c r="B3697" s="14">
        <v>3652</v>
      </c>
      <c r="C3697" s="17">
        <v>43</v>
      </c>
      <c r="D3697" s="17">
        <v>91.97</v>
      </c>
      <c r="E3697" s="17">
        <v>12430</v>
      </c>
      <c r="F3697" s="17">
        <v>-54107.099999999977</v>
      </c>
    </row>
    <row r="3698" spans="2:6" x14ac:dyDescent="0.25">
      <c r="B3698" s="14">
        <v>3653</v>
      </c>
      <c r="C3698" s="17">
        <v>40</v>
      </c>
      <c r="D3698" s="17">
        <v>99.34</v>
      </c>
      <c r="E3698" s="17">
        <v>13996</v>
      </c>
      <c r="F3698" s="17">
        <v>-14998.640000000014</v>
      </c>
    </row>
    <row r="3699" spans="2:6" x14ac:dyDescent="0.25">
      <c r="B3699" s="14">
        <v>3654</v>
      </c>
      <c r="C3699" s="17">
        <v>41</v>
      </c>
      <c r="D3699" s="17">
        <v>75.27</v>
      </c>
      <c r="E3699" s="17">
        <v>15876</v>
      </c>
      <c r="F3699" s="17">
        <v>463421.48</v>
      </c>
    </row>
    <row r="3700" spans="2:6" x14ac:dyDescent="0.25">
      <c r="B3700" s="14">
        <v>3655</v>
      </c>
      <c r="C3700" s="17">
        <v>40</v>
      </c>
      <c r="D3700" s="17">
        <v>78.48</v>
      </c>
      <c r="E3700" s="17">
        <v>11126</v>
      </c>
      <c r="F3700" s="17">
        <v>45865.519999999902</v>
      </c>
    </row>
    <row r="3701" spans="2:6" x14ac:dyDescent="0.25">
      <c r="B3701" s="14">
        <v>3656</v>
      </c>
      <c r="C3701" s="17">
        <v>42</v>
      </c>
      <c r="D3701" s="17">
        <v>82.26</v>
      </c>
      <c r="E3701" s="17">
        <v>12920</v>
      </c>
      <c r="F3701" s="17">
        <v>115640.79999999993</v>
      </c>
    </row>
    <row r="3702" spans="2:6" x14ac:dyDescent="0.25">
      <c r="B3702" s="14">
        <v>3657</v>
      </c>
      <c r="C3702" s="17">
        <v>43</v>
      </c>
      <c r="D3702" s="17">
        <v>89.29</v>
      </c>
      <c r="E3702" s="17">
        <v>16944</v>
      </c>
      <c r="F3702" s="17">
        <v>280334.24</v>
      </c>
    </row>
    <row r="3703" spans="2:6" x14ac:dyDescent="0.25">
      <c r="B3703" s="14">
        <v>3658</v>
      </c>
      <c r="C3703" s="17">
        <v>42</v>
      </c>
      <c r="D3703" s="17">
        <v>103.42</v>
      </c>
      <c r="E3703" s="17">
        <v>24348</v>
      </c>
      <c r="F3703" s="17">
        <v>454565.83999999985</v>
      </c>
    </row>
    <row r="3704" spans="2:6" x14ac:dyDescent="0.25">
      <c r="B3704" s="14">
        <v>3659</v>
      </c>
      <c r="C3704" s="17">
        <v>44</v>
      </c>
      <c r="D3704" s="17">
        <v>83.98</v>
      </c>
      <c r="E3704" s="17">
        <v>30004</v>
      </c>
      <c r="F3704" s="17">
        <v>1280884.08</v>
      </c>
    </row>
    <row r="3705" spans="2:6" x14ac:dyDescent="0.25">
      <c r="B3705" s="14">
        <v>3660</v>
      </c>
      <c r="C3705" s="17">
        <v>44</v>
      </c>
      <c r="D3705" s="17">
        <v>94.8</v>
      </c>
      <c r="E3705" s="17">
        <v>17467</v>
      </c>
      <c r="F3705" s="17">
        <v>201513.40000000014</v>
      </c>
    </row>
    <row r="3706" spans="2:6" x14ac:dyDescent="0.25">
      <c r="B3706" s="14">
        <v>3661</v>
      </c>
      <c r="C3706" s="17">
        <v>41</v>
      </c>
      <c r="D3706" s="17">
        <v>83.8</v>
      </c>
      <c r="E3706" s="17">
        <v>10874</v>
      </c>
      <c r="F3706" s="17">
        <v>-43149.199999999953</v>
      </c>
    </row>
    <row r="3707" spans="2:6" x14ac:dyDescent="0.25">
      <c r="B3707" s="14">
        <v>3662</v>
      </c>
      <c r="C3707" s="17">
        <v>41</v>
      </c>
      <c r="D3707" s="17">
        <v>77.12</v>
      </c>
      <c r="E3707" s="17">
        <v>12480</v>
      </c>
      <c r="F3707" s="17">
        <v>159382.39999999991</v>
      </c>
    </row>
    <row r="3708" spans="2:6" x14ac:dyDescent="0.25">
      <c r="B3708" s="14">
        <v>3663</v>
      </c>
      <c r="C3708" s="17">
        <v>39</v>
      </c>
      <c r="D3708" s="17">
        <v>80.56</v>
      </c>
      <c r="E3708" s="17">
        <v>17788</v>
      </c>
      <c r="F3708" s="17">
        <v>563078.72</v>
      </c>
    </row>
    <row r="3709" spans="2:6" x14ac:dyDescent="0.25">
      <c r="B3709" s="14">
        <v>3664</v>
      </c>
      <c r="C3709" s="17">
        <v>42</v>
      </c>
      <c r="D3709" s="17">
        <v>87.59</v>
      </c>
      <c r="E3709" s="17">
        <v>20150</v>
      </c>
      <c r="F3709" s="17">
        <v>548611.5</v>
      </c>
    </row>
    <row r="3710" spans="2:6" x14ac:dyDescent="0.25">
      <c r="B3710" s="14">
        <v>3665</v>
      </c>
      <c r="C3710" s="17">
        <v>39</v>
      </c>
      <c r="D3710" s="17">
        <v>84.88</v>
      </c>
      <c r="E3710" s="17">
        <v>16455</v>
      </c>
      <c r="F3710" s="17">
        <v>386099.60000000009</v>
      </c>
    </row>
    <row r="3711" spans="2:6" x14ac:dyDescent="0.25">
      <c r="B3711" s="14">
        <v>3666</v>
      </c>
      <c r="C3711" s="17">
        <v>43</v>
      </c>
      <c r="D3711" s="17">
        <v>98.9</v>
      </c>
      <c r="E3711" s="17">
        <v>10499</v>
      </c>
      <c r="F3711" s="17">
        <v>-250507.10000000009</v>
      </c>
    </row>
    <row r="3712" spans="2:6" x14ac:dyDescent="0.25">
      <c r="B3712" s="14">
        <v>3667</v>
      </c>
      <c r="C3712" s="17">
        <v>42</v>
      </c>
      <c r="D3712" s="17">
        <v>100.74</v>
      </c>
      <c r="E3712" s="17">
        <v>18748</v>
      </c>
      <c r="F3712" s="17">
        <v>204762.47999999998</v>
      </c>
    </row>
    <row r="3713" spans="2:6" x14ac:dyDescent="0.25">
      <c r="B3713" s="14">
        <v>3668</v>
      </c>
      <c r="C3713" s="17">
        <v>41</v>
      </c>
      <c r="D3713" s="17">
        <v>78.25</v>
      </c>
      <c r="E3713" s="17">
        <v>19948</v>
      </c>
      <c r="F3713" s="17">
        <v>740853</v>
      </c>
    </row>
    <row r="3714" spans="2:6" x14ac:dyDescent="0.25">
      <c r="B3714" s="14">
        <v>3669</v>
      </c>
      <c r="C3714" s="17">
        <v>42</v>
      </c>
      <c r="D3714" s="17">
        <v>100.59</v>
      </c>
      <c r="E3714" s="17">
        <v>21124</v>
      </c>
      <c r="F3714" s="17">
        <v>341604.83999999985</v>
      </c>
    </row>
    <row r="3715" spans="2:6" x14ac:dyDescent="0.25">
      <c r="B3715" s="14">
        <v>3670</v>
      </c>
      <c r="C3715" s="17">
        <v>40</v>
      </c>
      <c r="D3715" s="17">
        <v>102.36</v>
      </c>
      <c r="E3715" s="17">
        <v>32765</v>
      </c>
      <c r="F3715" s="17">
        <v>1005809.6000000001</v>
      </c>
    </row>
    <row r="3716" spans="2:6" x14ac:dyDescent="0.25">
      <c r="B3716" s="14">
        <v>3671</v>
      </c>
      <c r="C3716" s="17">
        <v>44</v>
      </c>
      <c r="D3716" s="17">
        <v>92.03</v>
      </c>
      <c r="E3716" s="17">
        <v>18259</v>
      </c>
      <c r="F3716" s="17">
        <v>299769.23</v>
      </c>
    </row>
    <row r="3717" spans="2:6" x14ac:dyDescent="0.25">
      <c r="B3717" s="14">
        <v>3672</v>
      </c>
      <c r="C3717" s="17">
        <v>42</v>
      </c>
      <c r="D3717" s="17">
        <v>89.51</v>
      </c>
      <c r="E3717" s="17">
        <v>12768</v>
      </c>
      <c r="F3717" s="17">
        <v>11712.319999999949</v>
      </c>
    </row>
    <row r="3718" spans="2:6" x14ac:dyDescent="0.25">
      <c r="B3718" s="14">
        <v>3673</v>
      </c>
      <c r="C3718" s="17">
        <v>43</v>
      </c>
      <c r="D3718" s="17">
        <v>75.27</v>
      </c>
      <c r="E3718" s="17">
        <v>13998</v>
      </c>
      <c r="F3718" s="17">
        <v>280058.54000000004</v>
      </c>
    </row>
    <row r="3719" spans="2:6" x14ac:dyDescent="0.25">
      <c r="B3719" s="14">
        <v>3674</v>
      </c>
      <c r="C3719" s="17">
        <v>44</v>
      </c>
      <c r="D3719" s="17">
        <v>97.06</v>
      </c>
      <c r="E3719" s="17">
        <v>17954</v>
      </c>
      <c r="F3719" s="17">
        <v>190254.76</v>
      </c>
    </row>
    <row r="3720" spans="2:6" x14ac:dyDescent="0.25">
      <c r="B3720" s="14">
        <v>3675</v>
      </c>
      <c r="C3720" s="17">
        <v>41</v>
      </c>
      <c r="D3720" s="17">
        <v>92.81</v>
      </c>
      <c r="E3720" s="17">
        <v>19163</v>
      </c>
      <c r="F3720" s="17">
        <v>399235.97</v>
      </c>
    </row>
    <row r="3721" spans="2:6" x14ac:dyDescent="0.25">
      <c r="B3721" s="14">
        <v>3676</v>
      </c>
      <c r="C3721" s="17">
        <v>39</v>
      </c>
      <c r="D3721" s="17">
        <v>85.23</v>
      </c>
      <c r="E3721" s="17">
        <v>21461</v>
      </c>
      <c r="F3721" s="17">
        <v>754638.97</v>
      </c>
    </row>
    <row r="3722" spans="2:6" x14ac:dyDescent="0.25">
      <c r="B3722" s="14">
        <v>3677</v>
      </c>
      <c r="C3722" s="17">
        <v>42</v>
      </c>
      <c r="D3722" s="17">
        <v>86.87</v>
      </c>
      <c r="E3722" s="17">
        <v>15922</v>
      </c>
      <c r="F3722" s="17">
        <v>266609.85999999987</v>
      </c>
    </row>
    <row r="3723" spans="2:6" x14ac:dyDescent="0.25">
      <c r="B3723" s="14">
        <v>3678</v>
      </c>
      <c r="C3723" s="17">
        <v>44</v>
      </c>
      <c r="D3723" s="17">
        <v>96.82</v>
      </c>
      <c r="E3723" s="17">
        <v>18995</v>
      </c>
      <c r="F3723" s="17">
        <v>255129.10000000009</v>
      </c>
    </row>
    <row r="3724" spans="2:6" x14ac:dyDescent="0.25">
      <c r="B3724" s="14">
        <v>3679</v>
      </c>
      <c r="C3724" s="17">
        <v>42</v>
      </c>
      <c r="D3724" s="17">
        <v>79.040000000000006</v>
      </c>
      <c r="E3724" s="17">
        <v>19191</v>
      </c>
      <c r="F3724" s="17">
        <v>646130.35999999987</v>
      </c>
    </row>
    <row r="3725" spans="2:6" x14ac:dyDescent="0.25">
      <c r="B3725" s="14">
        <v>3680</v>
      </c>
      <c r="C3725" s="17">
        <v>43</v>
      </c>
      <c r="D3725" s="17">
        <v>82.28</v>
      </c>
      <c r="E3725" s="17">
        <v>14415</v>
      </c>
      <c r="F3725" s="17">
        <v>212673.80000000005</v>
      </c>
    </row>
    <row r="3726" spans="2:6" x14ac:dyDescent="0.25">
      <c r="B3726" s="14">
        <v>3681</v>
      </c>
      <c r="C3726" s="17">
        <v>43</v>
      </c>
      <c r="D3726" s="17">
        <v>78.73</v>
      </c>
      <c r="E3726" s="17">
        <v>16626</v>
      </c>
      <c r="F3726" s="17">
        <v>434691.02</v>
      </c>
    </row>
    <row r="3727" spans="2:6" x14ac:dyDescent="0.25">
      <c r="B3727" s="14">
        <v>3682</v>
      </c>
      <c r="C3727" s="17">
        <v>40</v>
      </c>
      <c r="D3727" s="17">
        <v>90.53</v>
      </c>
      <c r="E3727" s="17">
        <v>13598</v>
      </c>
      <c r="F3727" s="17">
        <v>81055.059999999939</v>
      </c>
    </row>
    <row r="3728" spans="2:6" x14ac:dyDescent="0.25">
      <c r="B3728" s="14">
        <v>3683</v>
      </c>
      <c r="C3728" s="17">
        <v>40</v>
      </c>
      <c r="D3728" s="17">
        <v>102.89</v>
      </c>
      <c r="E3728" s="17">
        <v>12734</v>
      </c>
      <c r="F3728" s="17">
        <v>-135495.26</v>
      </c>
    </row>
    <row r="3729" spans="2:6" x14ac:dyDescent="0.25">
      <c r="B3729" s="14">
        <v>3684</v>
      </c>
      <c r="C3729" s="17">
        <v>43</v>
      </c>
      <c r="D3729" s="17">
        <v>85.8</v>
      </c>
      <c r="E3729" s="17">
        <v>18764</v>
      </c>
      <c r="F3729" s="17">
        <v>467232.80000000005</v>
      </c>
    </row>
    <row r="3730" spans="2:6" x14ac:dyDescent="0.25">
      <c r="B3730" s="14">
        <v>3685</v>
      </c>
      <c r="C3730" s="17">
        <v>42</v>
      </c>
      <c r="D3730" s="17">
        <v>103.2</v>
      </c>
      <c r="E3730" s="17">
        <v>26966</v>
      </c>
      <c r="F3730" s="17">
        <v>600770.79999999981</v>
      </c>
    </row>
    <row r="3731" spans="2:6" x14ac:dyDescent="0.25">
      <c r="B3731" s="14">
        <v>3686</v>
      </c>
      <c r="C3731" s="17">
        <v>41</v>
      </c>
      <c r="D3731" s="17">
        <v>89.85</v>
      </c>
      <c r="E3731" s="17">
        <v>14080</v>
      </c>
      <c r="F3731" s="17">
        <v>109552.00000000012</v>
      </c>
    </row>
    <row r="3732" spans="2:6" x14ac:dyDescent="0.25">
      <c r="B3732" s="14">
        <v>3687</v>
      </c>
      <c r="C3732" s="17">
        <v>44</v>
      </c>
      <c r="D3732" s="17">
        <v>90.9</v>
      </c>
      <c r="E3732" s="17">
        <v>10409</v>
      </c>
      <c r="F3732" s="17">
        <v>-182783.10000000009</v>
      </c>
    </row>
    <row r="3733" spans="2:6" x14ac:dyDescent="0.25">
      <c r="B3733" s="14">
        <v>3688</v>
      </c>
      <c r="C3733" s="17">
        <v>45</v>
      </c>
      <c r="D3733" s="17">
        <v>85.92</v>
      </c>
      <c r="E3733" s="17">
        <v>22028</v>
      </c>
      <c r="F3733" s="17">
        <v>649666.24</v>
      </c>
    </row>
    <row r="3734" spans="2:6" x14ac:dyDescent="0.25">
      <c r="B3734" s="14">
        <v>3689</v>
      </c>
      <c r="C3734" s="17">
        <v>39</v>
      </c>
      <c r="D3734" s="17">
        <v>90.07</v>
      </c>
      <c r="E3734" s="17">
        <v>21712</v>
      </c>
      <c r="F3734" s="17">
        <v>668320.16000000015</v>
      </c>
    </row>
    <row r="3735" spans="2:6" x14ac:dyDescent="0.25">
      <c r="B3735" s="14">
        <v>3690</v>
      </c>
      <c r="C3735" s="17">
        <v>41</v>
      </c>
      <c r="D3735" s="17">
        <v>82.08</v>
      </c>
      <c r="E3735" s="17">
        <v>24759</v>
      </c>
      <c r="F3735" s="17">
        <v>1029703.28</v>
      </c>
    </row>
    <row r="3736" spans="2:6" x14ac:dyDescent="0.25">
      <c r="B3736" s="14">
        <v>3691</v>
      </c>
      <c r="C3736" s="17">
        <v>44</v>
      </c>
      <c r="D3736" s="17">
        <v>101.66</v>
      </c>
      <c r="E3736" s="17">
        <v>17262</v>
      </c>
      <c r="F3736" s="17">
        <v>70755.080000000075</v>
      </c>
    </row>
    <row r="3737" spans="2:6" x14ac:dyDescent="0.25">
      <c r="B3737" s="14">
        <v>3692</v>
      </c>
      <c r="C3737" s="17">
        <v>44</v>
      </c>
      <c r="D3737" s="17">
        <v>103.13</v>
      </c>
      <c r="E3737" s="17">
        <v>21588</v>
      </c>
      <c r="F3737" s="17">
        <v>269769.56000000006</v>
      </c>
    </row>
    <row r="3738" spans="2:6" x14ac:dyDescent="0.25">
      <c r="B3738" s="14">
        <v>3693</v>
      </c>
      <c r="C3738" s="17">
        <v>42</v>
      </c>
      <c r="D3738" s="17">
        <v>101.36</v>
      </c>
      <c r="E3738" s="17">
        <v>22935</v>
      </c>
      <c r="F3738" s="17">
        <v>426103.39999999991</v>
      </c>
    </row>
    <row r="3739" spans="2:6" x14ac:dyDescent="0.25">
      <c r="B3739" s="14">
        <v>3694</v>
      </c>
      <c r="C3739" s="17">
        <v>42</v>
      </c>
      <c r="D3739" s="17">
        <v>90.42</v>
      </c>
      <c r="E3739" s="17">
        <v>13593</v>
      </c>
      <c r="F3739" s="17">
        <v>55021.939999999944</v>
      </c>
    </row>
    <row r="3740" spans="2:6" x14ac:dyDescent="0.25">
      <c r="B3740" s="14">
        <v>3695</v>
      </c>
      <c r="C3740" s="17">
        <v>43</v>
      </c>
      <c r="D3740" s="17">
        <v>89.48</v>
      </c>
      <c r="E3740" s="17">
        <v>21284</v>
      </c>
      <c r="F3740" s="17">
        <v>565811.67999999993</v>
      </c>
    </row>
    <row r="3741" spans="2:6" x14ac:dyDescent="0.25">
      <c r="B3741" s="14">
        <v>3696</v>
      </c>
      <c r="C3741" s="17">
        <v>45</v>
      </c>
      <c r="D3741" s="17">
        <v>92.95</v>
      </c>
      <c r="E3741" s="17">
        <v>14743</v>
      </c>
      <c r="F3741" s="17">
        <v>50060.149999999907</v>
      </c>
    </row>
    <row r="3742" spans="2:6" x14ac:dyDescent="0.25">
      <c r="B3742" s="14">
        <v>3697</v>
      </c>
      <c r="C3742" s="17">
        <v>41</v>
      </c>
      <c r="D3742" s="17">
        <v>98.95</v>
      </c>
      <c r="E3742" s="17">
        <v>22498</v>
      </c>
      <c r="F3742" s="17">
        <v>478506.89999999991</v>
      </c>
    </row>
    <row r="3743" spans="2:6" x14ac:dyDescent="0.25">
      <c r="B3743" s="14">
        <v>3698</v>
      </c>
      <c r="C3743" s="17">
        <v>39</v>
      </c>
      <c r="D3743" s="17">
        <v>102.79</v>
      </c>
      <c r="E3743" s="17">
        <v>7308</v>
      </c>
      <c r="F3743" s="17">
        <v>-431909.32000000007</v>
      </c>
    </row>
    <row r="3744" spans="2:6" x14ac:dyDescent="0.25">
      <c r="B3744" s="14">
        <v>3699</v>
      </c>
      <c r="C3744" s="17">
        <v>42</v>
      </c>
      <c r="D3744" s="17">
        <v>78.86</v>
      </c>
      <c r="E3744" s="17">
        <v>17426</v>
      </c>
      <c r="F3744" s="17">
        <v>511667.6399999999</v>
      </c>
    </row>
    <row r="3745" spans="2:6" x14ac:dyDescent="0.25">
      <c r="B3745" s="14">
        <v>3700</v>
      </c>
      <c r="C3745" s="17">
        <v>42</v>
      </c>
      <c r="D3745" s="17">
        <v>89.72</v>
      </c>
      <c r="E3745" s="17">
        <v>14469</v>
      </c>
      <c r="F3745" s="17">
        <v>123474.32000000007</v>
      </c>
    </row>
    <row r="3746" spans="2:6" x14ac:dyDescent="0.25">
      <c r="B3746" s="14">
        <v>3701</v>
      </c>
      <c r="C3746" s="17">
        <v>42</v>
      </c>
      <c r="D3746" s="17">
        <v>78.64</v>
      </c>
      <c r="E3746" s="17">
        <v>20114</v>
      </c>
      <c r="F3746" s="17">
        <v>726133.04</v>
      </c>
    </row>
    <row r="3747" spans="2:6" x14ac:dyDescent="0.25">
      <c r="B3747" s="14">
        <v>3702</v>
      </c>
      <c r="C3747" s="17">
        <v>42</v>
      </c>
      <c r="D3747" s="17">
        <v>81.17</v>
      </c>
      <c r="E3747" s="17">
        <v>16773</v>
      </c>
      <c r="F3747" s="17">
        <v>421896.59000000008</v>
      </c>
    </row>
    <row r="3748" spans="2:6" x14ac:dyDescent="0.25">
      <c r="B3748" s="14">
        <v>3703</v>
      </c>
      <c r="C3748" s="17">
        <v>40</v>
      </c>
      <c r="D3748" s="17">
        <v>96.78</v>
      </c>
      <c r="E3748" s="17">
        <v>13110</v>
      </c>
      <c r="F3748" s="17">
        <v>-34295.800000000047</v>
      </c>
    </row>
    <row r="3749" spans="2:6" x14ac:dyDescent="0.25">
      <c r="B3749" s="14">
        <v>3704</v>
      </c>
      <c r="C3749" s="17">
        <v>40</v>
      </c>
      <c r="D3749" s="17">
        <v>82.95</v>
      </c>
      <c r="E3749" s="17">
        <v>20677</v>
      </c>
      <c r="F3749" s="17">
        <v>722485.84999999986</v>
      </c>
    </row>
    <row r="3750" spans="2:6" x14ac:dyDescent="0.25">
      <c r="B3750" s="14">
        <v>3705</v>
      </c>
      <c r="C3750" s="17">
        <v>39</v>
      </c>
      <c r="D3750" s="17">
        <v>93.37</v>
      </c>
      <c r="E3750" s="17">
        <v>12784</v>
      </c>
      <c r="F3750" s="17">
        <v>1797.9199999999255</v>
      </c>
    </row>
    <row r="3751" spans="2:6" x14ac:dyDescent="0.25">
      <c r="B3751" s="14">
        <v>3706</v>
      </c>
      <c r="C3751" s="17">
        <v>43</v>
      </c>
      <c r="D3751" s="17">
        <v>84.69</v>
      </c>
      <c r="E3751" s="17">
        <v>16532</v>
      </c>
      <c r="F3751" s="17">
        <v>328896.91999999993</v>
      </c>
    </row>
    <row r="3752" spans="2:6" x14ac:dyDescent="0.25">
      <c r="B3752" s="14">
        <v>3707</v>
      </c>
      <c r="C3752" s="17">
        <v>42</v>
      </c>
      <c r="D3752" s="17">
        <v>94.66</v>
      </c>
      <c r="E3752" s="17">
        <v>23630</v>
      </c>
      <c r="F3752" s="17">
        <v>623094.20000000019</v>
      </c>
    </row>
    <row r="3753" spans="2:6" x14ac:dyDescent="0.25">
      <c r="B3753" s="14">
        <v>3708</v>
      </c>
      <c r="C3753" s="17">
        <v>45</v>
      </c>
      <c r="D3753" s="17">
        <v>80.760000000000005</v>
      </c>
      <c r="E3753" s="17">
        <v>22373</v>
      </c>
      <c r="F3753" s="17">
        <v>788598.51999999979</v>
      </c>
    </row>
    <row r="3754" spans="2:6" x14ac:dyDescent="0.25">
      <c r="B3754" s="14">
        <v>3709</v>
      </c>
      <c r="C3754" s="17">
        <v>41</v>
      </c>
      <c r="D3754" s="17">
        <v>91.61</v>
      </c>
      <c r="E3754" s="17">
        <v>22647</v>
      </c>
      <c r="F3754" s="17">
        <v>653534.33000000007</v>
      </c>
    </row>
    <row r="3755" spans="2:6" x14ac:dyDescent="0.25">
      <c r="B3755" s="14">
        <v>3710</v>
      </c>
      <c r="C3755" s="17">
        <v>39</v>
      </c>
      <c r="D3755" s="17">
        <v>101.62</v>
      </c>
      <c r="E3755" s="17">
        <v>13285</v>
      </c>
      <c r="F3755" s="17">
        <v>-74421.70000000007</v>
      </c>
    </row>
    <row r="3756" spans="2:6" x14ac:dyDescent="0.25">
      <c r="B3756" s="14">
        <v>3711</v>
      </c>
      <c r="C3756" s="17">
        <v>39</v>
      </c>
      <c r="D3756" s="17">
        <v>86.83</v>
      </c>
      <c r="E3756" s="17">
        <v>19751</v>
      </c>
      <c r="F3756" s="17">
        <v>595180.66999999993</v>
      </c>
    </row>
    <row r="3757" spans="2:6" x14ac:dyDescent="0.25">
      <c r="B3757" s="14">
        <v>3712</v>
      </c>
      <c r="C3757" s="17">
        <v>42</v>
      </c>
      <c r="D3757" s="17">
        <v>97.81</v>
      </c>
      <c r="E3757" s="17">
        <v>16775</v>
      </c>
      <c r="F3757" s="17">
        <v>142912.25</v>
      </c>
    </row>
    <row r="3758" spans="2:6" x14ac:dyDescent="0.25">
      <c r="B3758" s="14">
        <v>3713</v>
      </c>
      <c r="C3758" s="17">
        <v>43</v>
      </c>
      <c r="D3758" s="17">
        <v>93.14</v>
      </c>
      <c r="E3758" s="17">
        <v>13314</v>
      </c>
      <c r="F3758" s="17">
        <v>-13081.959999999963</v>
      </c>
    </row>
    <row r="3759" spans="2:6" x14ac:dyDescent="0.25">
      <c r="B3759" s="14">
        <v>3714</v>
      </c>
      <c r="C3759" s="17">
        <v>42</v>
      </c>
      <c r="D3759" s="17">
        <v>84.09</v>
      </c>
      <c r="E3759" s="17">
        <v>16209</v>
      </c>
      <c r="F3759" s="17">
        <v>331798.18999999994</v>
      </c>
    </row>
    <row r="3760" spans="2:6" x14ac:dyDescent="0.25">
      <c r="B3760" s="14">
        <v>3715</v>
      </c>
      <c r="C3760" s="17">
        <v>43</v>
      </c>
      <c r="D3760" s="17">
        <v>83.14</v>
      </c>
      <c r="E3760" s="17">
        <v>9191</v>
      </c>
      <c r="F3760" s="17">
        <v>-180343.74</v>
      </c>
    </row>
    <row r="3761" spans="2:6" x14ac:dyDescent="0.25">
      <c r="B3761" s="14">
        <v>3716</v>
      </c>
      <c r="C3761" s="17">
        <v>39</v>
      </c>
      <c r="D3761" s="17">
        <v>94.73</v>
      </c>
      <c r="E3761" s="17">
        <v>21959</v>
      </c>
      <c r="F3761" s="17">
        <v>583263.92999999993</v>
      </c>
    </row>
    <row r="3762" spans="2:6" x14ac:dyDescent="0.25">
      <c r="B3762" s="14">
        <v>3717</v>
      </c>
      <c r="C3762" s="17">
        <v>43</v>
      </c>
      <c r="D3762" s="17">
        <v>103.46</v>
      </c>
      <c r="E3762" s="17">
        <v>16025</v>
      </c>
      <c r="F3762" s="17">
        <v>-8046.4999999998836</v>
      </c>
    </row>
    <row r="3763" spans="2:6" x14ac:dyDescent="0.25">
      <c r="B3763" s="14">
        <v>3718</v>
      </c>
      <c r="C3763" s="17">
        <v>40</v>
      </c>
      <c r="D3763" s="17">
        <v>96.3</v>
      </c>
      <c r="E3763" s="17">
        <v>23492</v>
      </c>
      <c r="F3763" s="17">
        <v>622948.40000000014</v>
      </c>
    </row>
    <row r="3764" spans="2:6" x14ac:dyDescent="0.25">
      <c r="B3764" s="14">
        <v>3719</v>
      </c>
      <c r="C3764" s="17">
        <v>39</v>
      </c>
      <c r="D3764" s="17">
        <v>98.89</v>
      </c>
      <c r="E3764" s="17">
        <v>12548</v>
      </c>
      <c r="F3764" s="17">
        <v>-83191.719999999972</v>
      </c>
    </row>
    <row r="3765" spans="2:6" x14ac:dyDescent="0.25">
      <c r="B3765" s="14">
        <v>3720</v>
      </c>
      <c r="C3765" s="17">
        <v>41</v>
      </c>
      <c r="D3765" s="17">
        <v>101.91</v>
      </c>
      <c r="E3765" s="17">
        <v>21866</v>
      </c>
      <c r="F3765" s="17">
        <v>376463.94000000018</v>
      </c>
    </row>
    <row r="3766" spans="2:6" x14ac:dyDescent="0.25">
      <c r="B3766" s="14">
        <v>3721</v>
      </c>
      <c r="C3766" s="17">
        <v>40</v>
      </c>
      <c r="D3766" s="17">
        <v>89.13</v>
      </c>
      <c r="E3766" s="17">
        <v>30226</v>
      </c>
      <c r="F3766" s="17">
        <v>1261890.6200000001</v>
      </c>
    </row>
    <row r="3767" spans="2:6" x14ac:dyDescent="0.25">
      <c r="B3767" s="14">
        <v>3722</v>
      </c>
      <c r="C3767" s="17">
        <v>42</v>
      </c>
      <c r="D3767" s="17">
        <v>81.27</v>
      </c>
      <c r="E3767" s="17">
        <v>29431</v>
      </c>
      <c r="F3767" s="17">
        <v>1378809.63</v>
      </c>
    </row>
    <row r="3768" spans="2:6" x14ac:dyDescent="0.25">
      <c r="B3768" s="14">
        <v>3723</v>
      </c>
      <c r="C3768" s="17">
        <v>44</v>
      </c>
      <c r="D3768" s="17">
        <v>93.1</v>
      </c>
      <c r="E3768" s="17">
        <v>13256</v>
      </c>
      <c r="F3768" s="17">
        <v>-29453.599999999977</v>
      </c>
    </row>
    <row r="3769" spans="2:6" x14ac:dyDescent="0.25">
      <c r="B3769" s="14">
        <v>3724</v>
      </c>
      <c r="C3769" s="17">
        <v>40</v>
      </c>
      <c r="D3769" s="17">
        <v>91.44</v>
      </c>
      <c r="E3769" s="17">
        <v>18922</v>
      </c>
      <c r="F3769" s="17">
        <v>428370.32000000007</v>
      </c>
    </row>
    <row r="3770" spans="2:6" x14ac:dyDescent="0.25">
      <c r="B3770" s="14">
        <v>3725</v>
      </c>
      <c r="C3770" s="17">
        <v>41</v>
      </c>
      <c r="D3770" s="17">
        <v>104.23</v>
      </c>
      <c r="E3770" s="17">
        <v>13233</v>
      </c>
      <c r="F3770" s="17">
        <v>-138461.59000000008</v>
      </c>
    </row>
    <row r="3771" spans="2:6" x14ac:dyDescent="0.25">
      <c r="B3771" s="14">
        <v>3726</v>
      </c>
      <c r="C3771" s="17">
        <v>43</v>
      </c>
      <c r="D3771" s="17">
        <v>83.9</v>
      </c>
      <c r="E3771" s="17">
        <v>27523</v>
      </c>
      <c r="F3771" s="17">
        <v>1134408.2999999998</v>
      </c>
    </row>
    <row r="3772" spans="2:6" x14ac:dyDescent="0.25">
      <c r="B3772" s="14">
        <v>3727</v>
      </c>
      <c r="C3772" s="17">
        <v>44</v>
      </c>
      <c r="D3772" s="17">
        <v>85.83</v>
      </c>
      <c r="E3772" s="17">
        <v>15337</v>
      </c>
      <c r="F3772" s="17">
        <v>210860.29000000004</v>
      </c>
    </row>
    <row r="3773" spans="2:6" x14ac:dyDescent="0.25">
      <c r="B3773" s="14">
        <v>3728</v>
      </c>
      <c r="C3773" s="17">
        <v>43</v>
      </c>
      <c r="D3773" s="17">
        <v>76.069999999999993</v>
      </c>
      <c r="E3773" s="17">
        <v>15422</v>
      </c>
      <c r="F3773" s="17">
        <v>382680.4600000002</v>
      </c>
    </row>
    <row r="3774" spans="2:6" x14ac:dyDescent="0.25">
      <c r="B3774" s="14">
        <v>3729</v>
      </c>
      <c r="C3774" s="17">
        <v>43</v>
      </c>
      <c r="D3774" s="17">
        <v>75.19</v>
      </c>
      <c r="E3774" s="17">
        <v>21890</v>
      </c>
      <c r="F3774" s="17">
        <v>918930.90000000014</v>
      </c>
    </row>
    <row r="3775" spans="2:6" x14ac:dyDescent="0.25">
      <c r="B3775" s="14">
        <v>3730</v>
      </c>
      <c r="C3775" s="17">
        <v>40</v>
      </c>
      <c r="D3775" s="17">
        <v>78</v>
      </c>
      <c r="E3775" s="17">
        <v>27953</v>
      </c>
      <c r="F3775" s="17">
        <v>1414193</v>
      </c>
    </row>
    <row r="3776" spans="2:6" x14ac:dyDescent="0.25">
      <c r="B3776" s="14">
        <v>3731</v>
      </c>
      <c r="C3776" s="17">
        <v>43</v>
      </c>
      <c r="D3776" s="17">
        <v>80.739999999999995</v>
      </c>
      <c r="E3776" s="17">
        <v>22790</v>
      </c>
      <c r="F3776" s="17">
        <v>865175.40000000014</v>
      </c>
    </row>
    <row r="3777" spans="2:6" x14ac:dyDescent="0.25">
      <c r="B3777" s="14">
        <v>3732</v>
      </c>
      <c r="C3777" s="17">
        <v>40</v>
      </c>
      <c r="D3777" s="17">
        <v>89.5</v>
      </c>
      <c r="E3777" s="17">
        <v>17829</v>
      </c>
      <c r="F3777" s="17">
        <v>389115.5</v>
      </c>
    </row>
    <row r="3778" spans="2:6" x14ac:dyDescent="0.25">
      <c r="B3778" s="14">
        <v>3733</v>
      </c>
      <c r="C3778" s="17">
        <v>42</v>
      </c>
      <c r="D3778" s="17">
        <v>75.11</v>
      </c>
      <c r="E3778" s="17">
        <v>20185</v>
      </c>
      <c r="F3778" s="17">
        <v>802949.64999999991</v>
      </c>
    </row>
    <row r="3779" spans="2:6" x14ac:dyDescent="0.25">
      <c r="B3779" s="14">
        <v>3734</v>
      </c>
      <c r="C3779" s="17">
        <v>40</v>
      </c>
      <c r="D3779" s="17">
        <v>82.63</v>
      </c>
      <c r="E3779" s="17">
        <v>4513</v>
      </c>
      <c r="F3779" s="17">
        <v>-505342.19</v>
      </c>
    </row>
    <row r="3780" spans="2:6" x14ac:dyDescent="0.25">
      <c r="B3780" s="14">
        <v>3735</v>
      </c>
      <c r="C3780" s="17">
        <v>42</v>
      </c>
      <c r="D3780" s="17">
        <v>90.74</v>
      </c>
      <c r="E3780" s="17">
        <v>22321</v>
      </c>
      <c r="F3780" s="17">
        <v>628989.4600000002</v>
      </c>
    </row>
    <row r="3781" spans="2:6" x14ac:dyDescent="0.25">
      <c r="B3781" s="14">
        <v>3736</v>
      </c>
      <c r="C3781" s="17">
        <v>44</v>
      </c>
      <c r="D3781" s="17">
        <v>95.68</v>
      </c>
      <c r="E3781" s="17">
        <v>12931</v>
      </c>
      <c r="F3781" s="17">
        <v>-82933.080000000075</v>
      </c>
    </row>
    <row r="3782" spans="2:6" x14ac:dyDescent="0.25">
      <c r="B3782" s="14">
        <v>3737</v>
      </c>
      <c r="C3782" s="17">
        <v>44</v>
      </c>
      <c r="D3782" s="17">
        <v>78.239999999999995</v>
      </c>
      <c r="E3782" s="17">
        <v>30004</v>
      </c>
      <c r="F3782" s="17">
        <v>1453107.04</v>
      </c>
    </row>
    <row r="3783" spans="2:6" x14ac:dyDescent="0.25">
      <c r="B3783" s="14">
        <v>3738</v>
      </c>
      <c r="C3783" s="17">
        <v>41</v>
      </c>
      <c r="D3783" s="17">
        <v>102.26</v>
      </c>
      <c r="E3783" s="17">
        <v>14043</v>
      </c>
      <c r="F3783" s="17">
        <v>-67243.180000000051</v>
      </c>
    </row>
    <row r="3784" spans="2:6" x14ac:dyDescent="0.25">
      <c r="B3784" s="14">
        <v>3739</v>
      </c>
      <c r="C3784" s="17">
        <v>41</v>
      </c>
      <c r="D3784" s="17">
        <v>85.97</v>
      </c>
      <c r="E3784" s="17">
        <v>9717</v>
      </c>
      <c r="F3784" s="17">
        <v>-150084.49</v>
      </c>
    </row>
    <row r="3785" spans="2:6" x14ac:dyDescent="0.25">
      <c r="B3785" s="14">
        <v>3740</v>
      </c>
      <c r="C3785" s="17">
        <v>45</v>
      </c>
      <c r="D3785" s="17">
        <v>77.67</v>
      </c>
      <c r="E3785" s="17">
        <v>18318</v>
      </c>
      <c r="F3785" s="17">
        <v>548212.93999999994</v>
      </c>
    </row>
    <row r="3786" spans="2:6" x14ac:dyDescent="0.25">
      <c r="B3786" s="14">
        <v>3741</v>
      </c>
      <c r="C3786" s="17">
        <v>39</v>
      </c>
      <c r="D3786" s="17">
        <v>99.39</v>
      </c>
      <c r="E3786" s="17">
        <v>22664</v>
      </c>
      <c r="F3786" s="17">
        <v>523665.04000000004</v>
      </c>
    </row>
    <row r="3787" spans="2:6" x14ac:dyDescent="0.25">
      <c r="B3787" s="14">
        <v>3742</v>
      </c>
      <c r="C3787" s="17">
        <v>40</v>
      </c>
      <c r="D3787" s="17">
        <v>87.98</v>
      </c>
      <c r="E3787" s="17">
        <v>15852</v>
      </c>
      <c r="F3787" s="17">
        <v>275809.04000000004</v>
      </c>
    </row>
    <row r="3788" spans="2:6" x14ac:dyDescent="0.25">
      <c r="B3788" s="14">
        <v>3743</v>
      </c>
      <c r="C3788" s="17">
        <v>42</v>
      </c>
      <c r="D3788" s="17">
        <v>76.73</v>
      </c>
      <c r="E3788" s="17">
        <v>15439</v>
      </c>
      <c r="F3788" s="17">
        <v>389288.53</v>
      </c>
    </row>
    <row r="3789" spans="2:6" x14ac:dyDescent="0.25">
      <c r="B3789" s="14">
        <v>3744</v>
      </c>
      <c r="C3789" s="17">
        <v>41</v>
      </c>
      <c r="D3789" s="17">
        <v>87.82</v>
      </c>
      <c r="E3789" s="17">
        <v>15278</v>
      </c>
      <c r="F3789" s="17">
        <v>222210.04000000004</v>
      </c>
    </row>
    <row r="3790" spans="2:6" x14ac:dyDescent="0.25">
      <c r="B3790" s="14">
        <v>3745</v>
      </c>
      <c r="C3790" s="17">
        <v>42</v>
      </c>
      <c r="D3790" s="17">
        <v>87.11</v>
      </c>
      <c r="E3790" s="17">
        <v>20225</v>
      </c>
      <c r="F3790" s="17">
        <v>563525.25</v>
      </c>
    </row>
    <row r="3791" spans="2:6" x14ac:dyDescent="0.25">
      <c r="B3791" s="14">
        <v>3746</v>
      </c>
      <c r="C3791" s="17">
        <v>40</v>
      </c>
      <c r="D3791" s="17">
        <v>101.27</v>
      </c>
      <c r="E3791" s="17">
        <v>23643</v>
      </c>
      <c r="F3791" s="17">
        <v>514910.39000000013</v>
      </c>
    </row>
    <row r="3792" spans="2:6" x14ac:dyDescent="0.25">
      <c r="B3792" s="14">
        <v>3747</v>
      </c>
      <c r="C3792" s="17">
        <v>43</v>
      </c>
      <c r="D3792" s="17">
        <v>100.96</v>
      </c>
      <c r="E3792" s="17">
        <v>12561</v>
      </c>
      <c r="F3792" s="17">
        <v>-158642.55999999994</v>
      </c>
    </row>
    <row r="3793" spans="2:6" x14ac:dyDescent="0.25">
      <c r="B3793" s="14">
        <v>3748</v>
      </c>
      <c r="C3793" s="17">
        <v>41</v>
      </c>
      <c r="D3793" s="17">
        <v>83.47</v>
      </c>
      <c r="E3793" s="17">
        <v>15545</v>
      </c>
      <c r="F3793" s="17">
        <v>308568.85000000009</v>
      </c>
    </row>
    <row r="3794" spans="2:6" x14ac:dyDescent="0.25">
      <c r="B3794" s="14">
        <v>3749</v>
      </c>
      <c r="C3794" s="17">
        <v>43</v>
      </c>
      <c r="D3794" s="17">
        <v>84.74</v>
      </c>
      <c r="E3794" s="17">
        <v>18339</v>
      </c>
      <c r="F3794" s="17">
        <v>456837.14000000013</v>
      </c>
    </row>
    <row r="3795" spans="2:6" x14ac:dyDescent="0.25">
      <c r="B3795" s="14">
        <v>3750</v>
      </c>
      <c r="C3795" s="17">
        <v>44</v>
      </c>
      <c r="D3795" s="17">
        <v>77.739999999999995</v>
      </c>
      <c r="E3795" s="17">
        <v>22215</v>
      </c>
      <c r="F3795" s="17">
        <v>866330.90000000014</v>
      </c>
    </row>
    <row r="3796" spans="2:6" x14ac:dyDescent="0.25">
      <c r="B3796" s="14">
        <v>3751</v>
      </c>
      <c r="C3796" s="17">
        <v>41</v>
      </c>
      <c r="D3796" s="17">
        <v>99.91</v>
      </c>
      <c r="E3796" s="17">
        <v>18645</v>
      </c>
      <c r="F3796" s="17">
        <v>233088.05000000005</v>
      </c>
    </row>
    <row r="3797" spans="2:6" x14ac:dyDescent="0.25">
      <c r="B3797" s="14">
        <v>3752</v>
      </c>
      <c r="C3797" s="17">
        <v>41</v>
      </c>
      <c r="D3797" s="17">
        <v>83.78</v>
      </c>
      <c r="E3797" s="17">
        <v>20304</v>
      </c>
      <c r="F3797" s="17">
        <v>656962.87999999989</v>
      </c>
    </row>
    <row r="3798" spans="2:6" x14ac:dyDescent="0.25">
      <c r="B3798" s="14">
        <v>3753</v>
      </c>
      <c r="C3798" s="17">
        <v>40</v>
      </c>
      <c r="D3798" s="17">
        <v>88.64</v>
      </c>
      <c r="E3798" s="17">
        <v>13946</v>
      </c>
      <c r="F3798" s="17">
        <v>131240.55999999994</v>
      </c>
    </row>
    <row r="3799" spans="2:6" x14ac:dyDescent="0.25">
      <c r="B3799" s="14">
        <v>3754</v>
      </c>
      <c r="C3799" s="17">
        <v>39</v>
      </c>
      <c r="D3799" s="17">
        <v>102.97</v>
      </c>
      <c r="E3799" s="17">
        <v>11376</v>
      </c>
      <c r="F3799" s="17">
        <v>-201226.71999999997</v>
      </c>
    </row>
    <row r="3800" spans="2:6" x14ac:dyDescent="0.25">
      <c r="B3800" s="14">
        <v>3755</v>
      </c>
      <c r="C3800" s="17">
        <v>39</v>
      </c>
      <c r="D3800" s="17">
        <v>89.92</v>
      </c>
      <c r="E3800" s="17">
        <v>18335</v>
      </c>
      <c r="F3800" s="17">
        <v>434916.80000000005</v>
      </c>
    </row>
    <row r="3801" spans="2:6" x14ac:dyDescent="0.25">
      <c r="B3801" s="14">
        <v>3756</v>
      </c>
      <c r="C3801" s="17">
        <v>39</v>
      </c>
      <c r="D3801" s="17">
        <v>92.95</v>
      </c>
      <c r="E3801" s="17">
        <v>21102</v>
      </c>
      <c r="F3801" s="17">
        <v>564889.09999999986</v>
      </c>
    </row>
    <row r="3802" spans="2:6" x14ac:dyDescent="0.25">
      <c r="B3802" s="14">
        <v>3757</v>
      </c>
      <c r="C3802" s="17">
        <v>43</v>
      </c>
      <c r="D3802" s="17">
        <v>84.16</v>
      </c>
      <c r="E3802" s="17">
        <v>11551</v>
      </c>
      <c r="F3802" s="17">
        <v>-20176.159999999916</v>
      </c>
    </row>
    <row r="3803" spans="2:6" x14ac:dyDescent="0.25">
      <c r="B3803" s="14">
        <v>3758</v>
      </c>
      <c r="C3803" s="17">
        <v>44</v>
      </c>
      <c r="D3803" s="17">
        <v>77.27</v>
      </c>
      <c r="E3803" s="17">
        <v>19089</v>
      </c>
      <c r="F3803" s="17">
        <v>633787.97</v>
      </c>
    </row>
    <row r="3804" spans="2:6" x14ac:dyDescent="0.25">
      <c r="B3804" s="14">
        <v>3759</v>
      </c>
      <c r="C3804" s="17">
        <v>41</v>
      </c>
      <c r="D3804" s="17">
        <v>88.95</v>
      </c>
      <c r="E3804" s="17">
        <v>18227</v>
      </c>
      <c r="F3804" s="17">
        <v>408574.34999999986</v>
      </c>
    </row>
    <row r="3805" spans="2:6" x14ac:dyDescent="0.25">
      <c r="B3805" s="14">
        <v>3760</v>
      </c>
      <c r="C3805" s="17">
        <v>44</v>
      </c>
      <c r="D3805" s="17">
        <v>81.63</v>
      </c>
      <c r="E3805" s="17">
        <v>22531</v>
      </c>
      <c r="F3805" s="17">
        <v>803099.4700000002</v>
      </c>
    </row>
    <row r="3806" spans="2:6" x14ac:dyDescent="0.25">
      <c r="B3806" s="14">
        <v>3761</v>
      </c>
      <c r="C3806" s="17">
        <v>40</v>
      </c>
      <c r="D3806" s="17">
        <v>92.17</v>
      </c>
      <c r="E3806" s="17">
        <v>21191</v>
      </c>
      <c r="F3806" s="17">
        <v>566194.53</v>
      </c>
    </row>
    <row r="3807" spans="2:6" x14ac:dyDescent="0.25">
      <c r="B3807" s="14">
        <v>3762</v>
      </c>
      <c r="C3807" s="17">
        <v>43</v>
      </c>
      <c r="D3807" s="17">
        <v>82.72</v>
      </c>
      <c r="E3807" s="17">
        <v>18670</v>
      </c>
      <c r="F3807" s="17">
        <v>518137.60000000009</v>
      </c>
    </row>
    <row r="3808" spans="2:6" x14ac:dyDescent="0.25">
      <c r="B3808" s="14">
        <v>3763</v>
      </c>
      <c r="C3808" s="17">
        <v>43</v>
      </c>
      <c r="D3808" s="17">
        <v>87.43</v>
      </c>
      <c r="E3808" s="17">
        <v>14816</v>
      </c>
      <c r="F3808" s="17">
        <v>165933.11999999988</v>
      </c>
    </row>
    <row r="3809" spans="2:6" x14ac:dyDescent="0.25">
      <c r="B3809" s="14">
        <v>3764</v>
      </c>
      <c r="C3809" s="17">
        <v>39</v>
      </c>
      <c r="D3809" s="17">
        <v>75.16</v>
      </c>
      <c r="E3809" s="17">
        <v>14426</v>
      </c>
      <c r="F3809" s="17">
        <v>373901.84000000008</v>
      </c>
    </row>
    <row r="3810" spans="2:6" x14ac:dyDescent="0.25">
      <c r="B3810" s="14">
        <v>3765</v>
      </c>
      <c r="C3810" s="17">
        <v>42</v>
      </c>
      <c r="D3810" s="17">
        <v>88.61</v>
      </c>
      <c r="E3810" s="17">
        <v>15944</v>
      </c>
      <c r="F3810" s="17">
        <v>240410.15999999992</v>
      </c>
    </row>
    <row r="3811" spans="2:6" x14ac:dyDescent="0.25">
      <c r="B3811" s="14">
        <v>3766</v>
      </c>
      <c r="C3811" s="17">
        <v>42</v>
      </c>
      <c r="D3811" s="17">
        <v>86.2</v>
      </c>
      <c r="E3811" s="17">
        <v>15470</v>
      </c>
      <c r="F3811" s="17">
        <v>245276</v>
      </c>
    </row>
    <row r="3812" spans="2:6" x14ac:dyDescent="0.25">
      <c r="B3812" s="14">
        <v>3767</v>
      </c>
      <c r="C3812" s="17">
        <v>41</v>
      </c>
      <c r="D3812" s="17">
        <v>78.83</v>
      </c>
      <c r="E3812" s="17">
        <v>16486</v>
      </c>
      <c r="F3812" s="17">
        <v>455196.62000000011</v>
      </c>
    </row>
    <row r="3813" spans="2:6" x14ac:dyDescent="0.25">
      <c r="B3813" s="14">
        <v>3768</v>
      </c>
      <c r="C3813" s="17">
        <v>42</v>
      </c>
      <c r="D3813" s="17">
        <v>90.61</v>
      </c>
      <c r="E3813" s="17">
        <v>20562</v>
      </c>
      <c r="F3813" s="17">
        <v>515111.17999999993</v>
      </c>
    </row>
    <row r="3814" spans="2:6" x14ac:dyDescent="0.25">
      <c r="B3814" s="14">
        <v>3769</v>
      </c>
      <c r="C3814" s="17">
        <v>40</v>
      </c>
      <c r="D3814" s="17">
        <v>99.57</v>
      </c>
      <c r="E3814" s="17">
        <v>25652</v>
      </c>
      <c r="F3814" s="17">
        <v>674498.3600000001</v>
      </c>
    </row>
    <row r="3815" spans="2:6" x14ac:dyDescent="0.25">
      <c r="B3815" s="14">
        <v>3770</v>
      </c>
      <c r="C3815" s="17">
        <v>42</v>
      </c>
      <c r="D3815" s="17">
        <v>92.95</v>
      </c>
      <c r="E3815" s="17">
        <v>23868</v>
      </c>
      <c r="F3815" s="17">
        <v>678745.39999999991</v>
      </c>
    </row>
    <row r="3816" spans="2:6" x14ac:dyDescent="0.25">
      <c r="B3816" s="14">
        <v>3771</v>
      </c>
      <c r="C3816" s="17">
        <v>40</v>
      </c>
      <c r="D3816" s="17">
        <v>81.900000000000006</v>
      </c>
      <c r="E3816" s="17">
        <v>21095</v>
      </c>
      <c r="F3816" s="17">
        <v>776424.49999999977</v>
      </c>
    </row>
    <row r="3817" spans="2:6" x14ac:dyDescent="0.25">
      <c r="B3817" s="14">
        <v>3772</v>
      </c>
      <c r="C3817" s="17">
        <v>40</v>
      </c>
      <c r="D3817" s="17">
        <v>75.349999999999994</v>
      </c>
      <c r="E3817" s="17">
        <v>6341</v>
      </c>
      <c r="F3817" s="17">
        <v>-319575.34999999998</v>
      </c>
    </row>
    <row r="3818" spans="2:6" x14ac:dyDescent="0.25">
      <c r="B3818" s="14">
        <v>3773</v>
      </c>
      <c r="C3818" s="17">
        <v>39</v>
      </c>
      <c r="D3818" s="17">
        <v>78.010000000000005</v>
      </c>
      <c r="E3818" s="17">
        <v>16934</v>
      </c>
      <c r="F3818" s="17">
        <v>538418.65999999992</v>
      </c>
    </row>
    <row r="3819" spans="2:6" x14ac:dyDescent="0.25">
      <c r="B3819" s="14">
        <v>3774</v>
      </c>
      <c r="C3819" s="17">
        <v>39</v>
      </c>
      <c r="D3819" s="17">
        <v>83.79</v>
      </c>
      <c r="E3819" s="17">
        <v>8344</v>
      </c>
      <c r="F3819" s="17">
        <v>-214103.76</v>
      </c>
    </row>
    <row r="3820" spans="2:6" x14ac:dyDescent="0.25">
      <c r="B3820" s="14">
        <v>3775</v>
      </c>
      <c r="C3820" s="17">
        <v>42</v>
      </c>
      <c r="D3820" s="17">
        <v>98.86</v>
      </c>
      <c r="E3820" s="17">
        <v>15331</v>
      </c>
      <c r="F3820" s="17">
        <v>41344.339999999967</v>
      </c>
    </row>
    <row r="3821" spans="2:6" x14ac:dyDescent="0.25">
      <c r="B3821" s="14">
        <v>3776</v>
      </c>
      <c r="C3821" s="17">
        <v>39</v>
      </c>
      <c r="D3821" s="17">
        <v>86.55</v>
      </c>
      <c r="E3821" s="17">
        <v>21380</v>
      </c>
      <c r="F3821" s="17">
        <v>720361</v>
      </c>
    </row>
    <row r="3822" spans="2:6" x14ac:dyDescent="0.25">
      <c r="B3822" s="14">
        <v>3777</v>
      </c>
      <c r="C3822" s="17">
        <v>39</v>
      </c>
      <c r="D3822" s="17">
        <v>78.45</v>
      </c>
      <c r="E3822" s="17">
        <v>11656</v>
      </c>
      <c r="F3822" s="17">
        <v>100546.79999999993</v>
      </c>
    </row>
    <row r="3823" spans="2:6" x14ac:dyDescent="0.25">
      <c r="B3823" s="14">
        <v>3778</v>
      </c>
      <c r="C3823" s="17">
        <v>43</v>
      </c>
      <c r="D3823" s="17">
        <v>93.18</v>
      </c>
      <c r="E3823" s="17">
        <v>17752</v>
      </c>
      <c r="F3823" s="17">
        <v>265180.6399999999</v>
      </c>
    </row>
    <row r="3824" spans="2:6" x14ac:dyDescent="0.25">
      <c r="B3824" s="14">
        <v>3779</v>
      </c>
      <c r="C3824" s="17">
        <v>41</v>
      </c>
      <c r="D3824" s="17">
        <v>83.7</v>
      </c>
      <c r="E3824" s="17">
        <v>13698</v>
      </c>
      <c r="F3824" s="17">
        <v>167761.39999999991</v>
      </c>
    </row>
    <row r="3825" spans="2:6" x14ac:dyDescent="0.25">
      <c r="B3825" s="14">
        <v>3780</v>
      </c>
      <c r="C3825" s="17">
        <v>41</v>
      </c>
      <c r="D3825" s="17">
        <v>78.180000000000007</v>
      </c>
      <c r="E3825" s="17">
        <v>29639</v>
      </c>
      <c r="F3825" s="17">
        <v>1515784.98</v>
      </c>
    </row>
    <row r="3826" spans="2:6" x14ac:dyDescent="0.25">
      <c r="B3826" s="14">
        <v>3781</v>
      </c>
      <c r="C3826" s="17">
        <v>41</v>
      </c>
      <c r="D3826" s="17">
        <v>78.209999999999994</v>
      </c>
      <c r="E3826" s="17">
        <v>10070</v>
      </c>
      <c r="F3826" s="17">
        <v>-46514.699999999953</v>
      </c>
    </row>
    <row r="3827" spans="2:6" x14ac:dyDescent="0.25">
      <c r="B3827" s="14">
        <v>3782</v>
      </c>
      <c r="C3827" s="17">
        <v>42</v>
      </c>
      <c r="D3827" s="17">
        <v>78.39</v>
      </c>
      <c r="E3827" s="17">
        <v>16018</v>
      </c>
      <c r="F3827" s="17">
        <v>409174.98</v>
      </c>
    </row>
    <row r="3828" spans="2:6" x14ac:dyDescent="0.25">
      <c r="B3828" s="14">
        <v>3783</v>
      </c>
      <c r="C3828" s="17">
        <v>39</v>
      </c>
      <c r="D3828" s="17">
        <v>77.55</v>
      </c>
      <c r="E3828" s="17">
        <v>19588</v>
      </c>
      <c r="F3828" s="17">
        <v>765030.60000000009</v>
      </c>
    </row>
    <row r="3829" spans="2:6" x14ac:dyDescent="0.25">
      <c r="B3829" s="14">
        <v>3784</v>
      </c>
      <c r="C3829" s="17">
        <v>44</v>
      </c>
      <c r="D3829" s="17">
        <v>99.52</v>
      </c>
      <c r="E3829" s="17">
        <v>16879</v>
      </c>
      <c r="F3829" s="17">
        <v>86446.920000000042</v>
      </c>
    </row>
    <row r="3830" spans="2:6" x14ac:dyDescent="0.25">
      <c r="B3830" s="14">
        <v>3785</v>
      </c>
      <c r="C3830" s="17">
        <v>42</v>
      </c>
      <c r="D3830" s="17">
        <v>81.28</v>
      </c>
      <c r="E3830" s="17">
        <v>16228</v>
      </c>
      <c r="F3830" s="17">
        <v>378784.15999999992</v>
      </c>
    </row>
    <row r="3831" spans="2:6" x14ac:dyDescent="0.25">
      <c r="B3831" s="14">
        <v>3786</v>
      </c>
      <c r="C3831" s="17">
        <v>42</v>
      </c>
      <c r="D3831" s="17">
        <v>104.14</v>
      </c>
      <c r="E3831" s="17">
        <v>18749</v>
      </c>
      <c r="F3831" s="17">
        <v>141072.14000000001</v>
      </c>
    </row>
    <row r="3832" spans="2:6" x14ac:dyDescent="0.25">
      <c r="B3832" s="14">
        <v>3787</v>
      </c>
      <c r="C3832" s="17">
        <v>42</v>
      </c>
      <c r="D3832" s="17">
        <v>88.4</v>
      </c>
      <c r="E3832" s="17">
        <v>22603</v>
      </c>
      <c r="F3832" s="17">
        <v>700565.79999999981</v>
      </c>
    </row>
    <row r="3833" spans="2:6" x14ac:dyDescent="0.25">
      <c r="B3833" s="14">
        <v>3788</v>
      </c>
      <c r="C3833" s="17">
        <v>43</v>
      </c>
      <c r="D3833" s="17">
        <v>85.99</v>
      </c>
      <c r="E3833" s="17">
        <v>17110</v>
      </c>
      <c r="F3833" s="17">
        <v>347871.10000000009</v>
      </c>
    </row>
    <row r="3834" spans="2:6" x14ac:dyDescent="0.25">
      <c r="B3834" s="14">
        <v>3789</v>
      </c>
      <c r="C3834" s="17">
        <v>43</v>
      </c>
      <c r="D3834" s="17">
        <v>79.66</v>
      </c>
      <c r="E3834" s="17">
        <v>19492</v>
      </c>
      <c r="F3834" s="17">
        <v>638019.28</v>
      </c>
    </row>
    <row r="3835" spans="2:6" x14ac:dyDescent="0.25">
      <c r="B3835" s="14">
        <v>3790</v>
      </c>
      <c r="C3835" s="17">
        <v>44</v>
      </c>
      <c r="D3835" s="17">
        <v>87.47</v>
      </c>
      <c r="E3835" s="17">
        <v>29888</v>
      </c>
      <c r="F3835" s="17">
        <v>1168336.6400000001</v>
      </c>
    </row>
    <row r="3836" spans="2:6" x14ac:dyDescent="0.25">
      <c r="B3836" s="14">
        <v>3791</v>
      </c>
      <c r="C3836" s="17">
        <v>39</v>
      </c>
      <c r="D3836" s="17">
        <v>97.92</v>
      </c>
      <c r="E3836" s="17">
        <v>25278</v>
      </c>
      <c r="F3836" s="17">
        <v>719258.24</v>
      </c>
    </row>
    <row r="3837" spans="2:6" x14ac:dyDescent="0.25">
      <c r="B3837" s="14">
        <v>3792</v>
      </c>
      <c r="C3837" s="17">
        <v>41</v>
      </c>
      <c r="D3837" s="17">
        <v>87.04</v>
      </c>
      <c r="E3837" s="17">
        <v>10582</v>
      </c>
      <c r="F3837" s="17">
        <v>-99101.280000000028</v>
      </c>
    </row>
    <row r="3838" spans="2:6" x14ac:dyDescent="0.25">
      <c r="B3838" s="14">
        <v>3793</v>
      </c>
      <c r="C3838" s="17">
        <v>40</v>
      </c>
      <c r="D3838" s="17">
        <v>99.5</v>
      </c>
      <c r="E3838" s="17">
        <v>21574</v>
      </c>
      <c r="F3838" s="17">
        <v>433653</v>
      </c>
    </row>
    <row r="3839" spans="2:6" x14ac:dyDescent="0.25">
      <c r="B3839" s="14">
        <v>3794</v>
      </c>
      <c r="C3839" s="17">
        <v>42</v>
      </c>
      <c r="D3839" s="17">
        <v>79.89</v>
      </c>
      <c r="E3839" s="17">
        <v>23570</v>
      </c>
      <c r="F3839" s="17">
        <v>967482.7</v>
      </c>
    </row>
    <row r="3840" spans="2:6" x14ac:dyDescent="0.25">
      <c r="B3840" s="14">
        <v>3795</v>
      </c>
      <c r="C3840" s="17">
        <v>42</v>
      </c>
      <c r="D3840" s="17">
        <v>104.28</v>
      </c>
      <c r="E3840" s="17">
        <v>12604</v>
      </c>
      <c r="F3840" s="17">
        <v>-185517.12</v>
      </c>
    </row>
    <row r="3841" spans="2:6" x14ac:dyDescent="0.25">
      <c r="B3841" s="14">
        <v>3796</v>
      </c>
      <c r="C3841" s="17">
        <v>43</v>
      </c>
      <c r="D3841" s="17">
        <v>93.61</v>
      </c>
      <c r="E3841" s="17">
        <v>19648</v>
      </c>
      <c r="F3841" s="17">
        <v>375838.71999999997</v>
      </c>
    </row>
    <row r="3842" spans="2:6" x14ac:dyDescent="0.25">
      <c r="B3842" s="14">
        <v>3797</v>
      </c>
      <c r="C3842" s="17">
        <v>41</v>
      </c>
      <c r="D3842" s="17">
        <v>82.01</v>
      </c>
      <c r="E3842" s="17">
        <v>22509</v>
      </c>
      <c r="F3842" s="17">
        <v>860458.90999999992</v>
      </c>
    </row>
    <row r="3843" spans="2:6" x14ac:dyDescent="0.25">
      <c r="B3843" s="14">
        <v>3798</v>
      </c>
      <c r="C3843" s="17">
        <v>43</v>
      </c>
      <c r="D3843" s="17">
        <v>80.510000000000005</v>
      </c>
      <c r="E3843" s="17">
        <v>18719</v>
      </c>
      <c r="F3843" s="17">
        <v>563097.30999999982</v>
      </c>
    </row>
    <row r="3844" spans="2:6" x14ac:dyDescent="0.25">
      <c r="B3844" s="14">
        <v>3799</v>
      </c>
      <c r="C3844" s="17">
        <v>43</v>
      </c>
      <c r="D3844" s="17">
        <v>83.49</v>
      </c>
      <c r="E3844" s="17">
        <v>18145</v>
      </c>
      <c r="F3844" s="17">
        <v>465693.95000000019</v>
      </c>
    </row>
    <row r="3845" spans="2:6" x14ac:dyDescent="0.25">
      <c r="B3845" s="14">
        <v>3800</v>
      </c>
      <c r="C3845" s="17">
        <v>39</v>
      </c>
      <c r="D3845" s="17">
        <v>101.36</v>
      </c>
      <c r="E3845" s="17">
        <v>22402</v>
      </c>
      <c r="F3845" s="17">
        <v>463653.28</v>
      </c>
    </row>
    <row r="3846" spans="2:6" x14ac:dyDescent="0.25">
      <c r="B3846" s="14">
        <v>3801</v>
      </c>
      <c r="C3846" s="17">
        <v>45</v>
      </c>
      <c r="D3846" s="17">
        <v>83.37</v>
      </c>
      <c r="E3846" s="17">
        <v>0</v>
      </c>
      <c r="F3846" s="17">
        <v>-850000</v>
      </c>
    </row>
    <row r="3847" spans="2:6" x14ac:dyDescent="0.25">
      <c r="B3847" s="14">
        <v>3802</v>
      </c>
      <c r="C3847" s="17">
        <v>39</v>
      </c>
      <c r="D3847" s="17">
        <v>90.35</v>
      </c>
      <c r="E3847" s="17">
        <v>15217</v>
      </c>
      <c r="F3847" s="17">
        <v>209864.05000000005</v>
      </c>
    </row>
    <row r="3848" spans="2:6" x14ac:dyDescent="0.25">
      <c r="B3848" s="14">
        <v>3803</v>
      </c>
      <c r="C3848" s="17">
        <v>39</v>
      </c>
      <c r="D3848" s="17">
        <v>75.2</v>
      </c>
      <c r="E3848" s="17">
        <v>21181</v>
      </c>
      <c r="F3848" s="17">
        <v>946148.8</v>
      </c>
    </row>
    <row r="3849" spans="2:6" x14ac:dyDescent="0.25">
      <c r="B3849" s="14">
        <v>3804</v>
      </c>
      <c r="C3849" s="17">
        <v>41</v>
      </c>
      <c r="D3849" s="17">
        <v>96.55</v>
      </c>
      <c r="E3849" s="17">
        <v>24163</v>
      </c>
      <c r="F3849" s="17">
        <v>634816.35000000009</v>
      </c>
    </row>
    <row r="3850" spans="2:6" x14ac:dyDescent="0.25">
      <c r="B3850" s="14">
        <v>3805</v>
      </c>
      <c r="C3850" s="17">
        <v>43</v>
      </c>
      <c r="D3850" s="17">
        <v>76.48</v>
      </c>
      <c r="E3850" s="17">
        <v>15225</v>
      </c>
      <c r="F3850" s="17">
        <v>360692</v>
      </c>
    </row>
    <row r="3851" spans="2:6" x14ac:dyDescent="0.25">
      <c r="B3851" s="14">
        <v>3806</v>
      </c>
      <c r="C3851" s="17">
        <v>42</v>
      </c>
      <c r="D3851" s="17">
        <v>94.33</v>
      </c>
      <c r="E3851" s="17">
        <v>20877</v>
      </c>
      <c r="F3851" s="17">
        <v>458361.59000000008</v>
      </c>
    </row>
    <row r="3852" spans="2:6" x14ac:dyDescent="0.25">
      <c r="B3852" s="14">
        <v>3807</v>
      </c>
      <c r="C3852" s="17">
        <v>42</v>
      </c>
      <c r="D3852" s="17">
        <v>88.94</v>
      </c>
      <c r="E3852" s="17">
        <v>20496</v>
      </c>
      <c r="F3852" s="17">
        <v>544957.76</v>
      </c>
    </row>
    <row r="3853" spans="2:6" x14ac:dyDescent="0.25">
      <c r="B3853" s="14">
        <v>3808</v>
      </c>
      <c r="C3853" s="17">
        <v>40</v>
      </c>
      <c r="D3853" s="17">
        <v>87.06</v>
      </c>
      <c r="E3853" s="17">
        <v>18048</v>
      </c>
      <c r="F3853" s="17">
        <v>448373.11999999988</v>
      </c>
    </row>
    <row r="3854" spans="2:6" x14ac:dyDescent="0.25">
      <c r="B3854" s="14">
        <v>3809</v>
      </c>
      <c r="C3854" s="17">
        <v>45</v>
      </c>
      <c r="D3854" s="17">
        <v>86.5</v>
      </c>
      <c r="E3854" s="17">
        <v>21220</v>
      </c>
      <c r="F3854" s="17">
        <v>582350</v>
      </c>
    </row>
    <row r="3855" spans="2:6" x14ac:dyDescent="0.25">
      <c r="B3855" s="14">
        <v>3810</v>
      </c>
      <c r="C3855" s="17">
        <v>40</v>
      </c>
      <c r="D3855" s="17">
        <v>89.73</v>
      </c>
      <c r="E3855" s="17">
        <v>19069</v>
      </c>
      <c r="F3855" s="17">
        <v>470909.62999999989</v>
      </c>
    </row>
    <row r="3856" spans="2:6" x14ac:dyDescent="0.25">
      <c r="B3856" s="14">
        <v>3811</v>
      </c>
      <c r="C3856" s="17">
        <v>44</v>
      </c>
      <c r="D3856" s="17">
        <v>102.63</v>
      </c>
      <c r="E3856" s="17">
        <v>17007</v>
      </c>
      <c r="F3856" s="17">
        <v>40656.590000000084</v>
      </c>
    </row>
    <row r="3857" spans="2:6" x14ac:dyDescent="0.25">
      <c r="B3857" s="14">
        <v>3812</v>
      </c>
      <c r="C3857" s="17">
        <v>44</v>
      </c>
      <c r="D3857" s="17">
        <v>95.03</v>
      </c>
      <c r="E3857" s="17">
        <v>12514</v>
      </c>
      <c r="F3857" s="17">
        <v>-99535.420000000042</v>
      </c>
    </row>
    <row r="3858" spans="2:6" x14ac:dyDescent="0.25">
      <c r="B3858" s="14">
        <v>3813</v>
      </c>
      <c r="C3858" s="17">
        <v>45</v>
      </c>
      <c r="D3858" s="17">
        <v>91.3</v>
      </c>
      <c r="E3858" s="17">
        <v>16477</v>
      </c>
      <c r="F3858" s="17">
        <v>183107.90000000002</v>
      </c>
    </row>
    <row r="3859" spans="2:6" x14ac:dyDescent="0.25">
      <c r="B3859" s="14">
        <v>3814</v>
      </c>
      <c r="C3859" s="17">
        <v>43</v>
      </c>
      <c r="D3859" s="17">
        <v>93.33</v>
      </c>
      <c r="E3859" s="17">
        <v>21163</v>
      </c>
      <c r="F3859" s="17">
        <v>476285.20999999996</v>
      </c>
    </row>
    <row r="3860" spans="2:6" x14ac:dyDescent="0.25">
      <c r="B3860" s="14">
        <v>3815</v>
      </c>
      <c r="C3860" s="17">
        <v>44</v>
      </c>
      <c r="D3860" s="17">
        <v>93.27</v>
      </c>
      <c r="E3860" s="17">
        <v>24267</v>
      </c>
      <c r="F3860" s="17">
        <v>648001.91000000015</v>
      </c>
    </row>
    <row r="3861" spans="2:6" x14ac:dyDescent="0.25">
      <c r="B3861" s="14">
        <v>3816</v>
      </c>
      <c r="C3861" s="17">
        <v>42</v>
      </c>
      <c r="D3861" s="17">
        <v>79.08</v>
      </c>
      <c r="E3861" s="17">
        <v>20589</v>
      </c>
      <c r="F3861" s="17">
        <v>754294.88000000012</v>
      </c>
    </row>
    <row r="3862" spans="2:6" x14ac:dyDescent="0.25">
      <c r="B3862" s="14">
        <v>3817</v>
      </c>
      <c r="C3862" s="17">
        <v>41</v>
      </c>
      <c r="D3862" s="17">
        <v>77.81</v>
      </c>
      <c r="E3862" s="17">
        <v>14600</v>
      </c>
      <c r="F3862" s="17">
        <v>320774</v>
      </c>
    </row>
    <row r="3863" spans="2:6" x14ac:dyDescent="0.25">
      <c r="B3863" s="14">
        <v>3818</v>
      </c>
      <c r="C3863" s="17">
        <v>39</v>
      </c>
      <c r="D3863" s="17">
        <v>104.52</v>
      </c>
      <c r="E3863" s="17">
        <v>12686</v>
      </c>
      <c r="F3863" s="17">
        <v>-146180.71999999997</v>
      </c>
    </row>
    <row r="3864" spans="2:6" x14ac:dyDescent="0.25">
      <c r="B3864" s="14">
        <v>3819</v>
      </c>
      <c r="C3864" s="17">
        <v>41</v>
      </c>
      <c r="D3864" s="17">
        <v>99.3</v>
      </c>
      <c r="E3864" s="17">
        <v>15338</v>
      </c>
      <c r="F3864" s="17">
        <v>50340.600000000093</v>
      </c>
    </row>
    <row r="3865" spans="2:6" x14ac:dyDescent="0.25">
      <c r="B3865" s="14">
        <v>3820</v>
      </c>
      <c r="C3865" s="17">
        <v>39</v>
      </c>
      <c r="D3865" s="17">
        <v>82.53</v>
      </c>
      <c r="E3865" s="17">
        <v>18295</v>
      </c>
      <c r="F3865" s="17">
        <v>567313.64999999991</v>
      </c>
    </row>
    <row r="3866" spans="2:6" x14ac:dyDescent="0.25">
      <c r="B3866" s="14">
        <v>3821</v>
      </c>
      <c r="C3866" s="17">
        <v>42</v>
      </c>
      <c r="D3866" s="17">
        <v>77.400000000000006</v>
      </c>
      <c r="E3866" s="17">
        <v>17632</v>
      </c>
      <c r="F3866" s="17">
        <v>553507.19999999995</v>
      </c>
    </row>
    <row r="3867" spans="2:6" x14ac:dyDescent="0.25">
      <c r="B3867" s="14">
        <v>3822</v>
      </c>
      <c r="C3867" s="17">
        <v>44</v>
      </c>
      <c r="D3867" s="17">
        <v>97.21</v>
      </c>
      <c r="E3867" s="17">
        <v>16575</v>
      </c>
      <c r="F3867" s="17">
        <v>107869.25000000012</v>
      </c>
    </row>
    <row r="3868" spans="2:6" x14ac:dyDescent="0.25">
      <c r="B3868" s="14">
        <v>3823</v>
      </c>
      <c r="C3868" s="17">
        <v>43</v>
      </c>
      <c r="D3868" s="17">
        <v>80.02</v>
      </c>
      <c r="E3868" s="17">
        <v>17330</v>
      </c>
      <c r="F3868" s="17">
        <v>466733.40000000014</v>
      </c>
    </row>
    <row r="3869" spans="2:6" x14ac:dyDescent="0.25">
      <c r="B3869" s="14">
        <v>3824</v>
      </c>
      <c r="C3869" s="17">
        <v>42</v>
      </c>
      <c r="D3869" s="17">
        <v>87.6</v>
      </c>
      <c r="E3869" s="17">
        <v>9568</v>
      </c>
      <c r="F3869" s="17">
        <v>-185980.79999999993</v>
      </c>
    </row>
    <row r="3870" spans="2:6" x14ac:dyDescent="0.25">
      <c r="B3870" s="14">
        <v>3825</v>
      </c>
      <c r="C3870" s="17">
        <v>42</v>
      </c>
      <c r="D3870" s="17">
        <v>102.34</v>
      </c>
      <c r="E3870" s="17">
        <v>13667</v>
      </c>
      <c r="F3870" s="17">
        <v>-102961.78000000003</v>
      </c>
    </row>
    <row r="3871" spans="2:6" x14ac:dyDescent="0.25">
      <c r="B3871" s="14">
        <v>3826</v>
      </c>
      <c r="C3871" s="17">
        <v>42</v>
      </c>
      <c r="D3871" s="17">
        <v>104.42</v>
      </c>
      <c r="E3871" s="17">
        <v>20669</v>
      </c>
      <c r="F3871" s="17">
        <v>236776.02000000002</v>
      </c>
    </row>
    <row r="3872" spans="2:6" x14ac:dyDescent="0.25">
      <c r="B3872" s="14">
        <v>3827</v>
      </c>
      <c r="C3872" s="17">
        <v>42</v>
      </c>
      <c r="D3872" s="17">
        <v>80.2</v>
      </c>
      <c r="E3872" s="17">
        <v>16661</v>
      </c>
      <c r="F3872" s="17">
        <v>429564.80000000005</v>
      </c>
    </row>
    <row r="3873" spans="2:6" x14ac:dyDescent="0.25">
      <c r="B3873" s="14">
        <v>3828</v>
      </c>
      <c r="C3873" s="17">
        <v>45</v>
      </c>
      <c r="D3873" s="17">
        <v>94.08</v>
      </c>
      <c r="E3873" s="17">
        <v>10292</v>
      </c>
      <c r="F3873" s="17">
        <v>-233303.36</v>
      </c>
    </row>
    <row r="3874" spans="2:6" x14ac:dyDescent="0.25">
      <c r="B3874" s="14">
        <v>3829</v>
      </c>
      <c r="C3874" s="17">
        <v>40</v>
      </c>
      <c r="D3874" s="17">
        <v>95.74</v>
      </c>
      <c r="E3874" s="17">
        <v>26835</v>
      </c>
      <c r="F3874" s="17">
        <v>847582.10000000009</v>
      </c>
    </row>
    <row r="3875" spans="2:6" x14ac:dyDescent="0.25">
      <c r="B3875" s="14">
        <v>3830</v>
      </c>
      <c r="C3875" s="17">
        <v>43</v>
      </c>
      <c r="D3875" s="17">
        <v>103.57</v>
      </c>
      <c r="E3875" s="17">
        <v>18432</v>
      </c>
      <c r="F3875" s="17">
        <v>116389.76000000013</v>
      </c>
    </row>
    <row r="3876" spans="2:6" x14ac:dyDescent="0.25">
      <c r="B3876" s="14">
        <v>3831</v>
      </c>
      <c r="C3876" s="17">
        <v>44</v>
      </c>
      <c r="D3876" s="17">
        <v>87.95</v>
      </c>
      <c r="E3876" s="17">
        <v>18977</v>
      </c>
      <c r="F3876" s="17">
        <v>422407.84999999986</v>
      </c>
    </row>
    <row r="3877" spans="2:6" x14ac:dyDescent="0.25">
      <c r="B3877" s="14">
        <v>3832</v>
      </c>
      <c r="C3877" s="17">
        <v>40</v>
      </c>
      <c r="D3877" s="17">
        <v>96.09</v>
      </c>
      <c r="E3877" s="17">
        <v>5047</v>
      </c>
      <c r="F3877" s="17">
        <v>-532493.23</v>
      </c>
    </row>
    <row r="3878" spans="2:6" x14ac:dyDescent="0.25">
      <c r="B3878" s="14">
        <v>3833</v>
      </c>
      <c r="C3878" s="17">
        <v>43</v>
      </c>
      <c r="D3878" s="17">
        <v>88.94</v>
      </c>
      <c r="E3878" s="17">
        <v>12433</v>
      </c>
      <c r="F3878" s="17">
        <v>-16243.020000000019</v>
      </c>
    </row>
    <row r="3879" spans="2:6" x14ac:dyDescent="0.25">
      <c r="B3879" s="14">
        <v>3834</v>
      </c>
      <c r="C3879" s="17">
        <v>39</v>
      </c>
      <c r="D3879" s="17">
        <v>82.89</v>
      </c>
      <c r="E3879" s="17">
        <v>20703</v>
      </c>
      <c r="F3879" s="17">
        <v>746408.33000000007</v>
      </c>
    </row>
    <row r="3880" spans="2:6" x14ac:dyDescent="0.25">
      <c r="B3880" s="14">
        <v>3835</v>
      </c>
      <c r="C3880" s="17">
        <v>42</v>
      </c>
      <c r="D3880" s="17">
        <v>94.43</v>
      </c>
      <c r="E3880" s="17">
        <v>16162</v>
      </c>
      <c r="F3880" s="17">
        <v>161256.33999999985</v>
      </c>
    </row>
    <row r="3881" spans="2:6" x14ac:dyDescent="0.25">
      <c r="B3881" s="14">
        <v>3836</v>
      </c>
      <c r="C3881" s="17">
        <v>42</v>
      </c>
      <c r="D3881" s="17">
        <v>83.44</v>
      </c>
      <c r="E3881" s="17">
        <v>14532</v>
      </c>
      <c r="F3881" s="17">
        <v>218973.91999999993</v>
      </c>
    </row>
    <row r="3882" spans="2:6" x14ac:dyDescent="0.25">
      <c r="B3882" s="14">
        <v>3837</v>
      </c>
      <c r="C3882" s="17">
        <v>42</v>
      </c>
      <c r="D3882" s="17">
        <v>86.36</v>
      </c>
      <c r="E3882" s="17">
        <v>20207</v>
      </c>
      <c r="F3882" s="17">
        <v>577422.48</v>
      </c>
    </row>
    <row r="3883" spans="2:6" x14ac:dyDescent="0.25">
      <c r="B3883" s="14">
        <v>3838</v>
      </c>
      <c r="C3883" s="17">
        <v>43</v>
      </c>
      <c r="D3883" s="17">
        <v>87.32</v>
      </c>
      <c r="E3883" s="17">
        <v>17877</v>
      </c>
      <c r="F3883" s="17">
        <v>377792.3600000001</v>
      </c>
    </row>
    <row r="3884" spans="2:6" x14ac:dyDescent="0.25">
      <c r="B3884" s="14">
        <v>3839</v>
      </c>
      <c r="C3884" s="17">
        <v>39</v>
      </c>
      <c r="D3884" s="17">
        <v>76.7</v>
      </c>
      <c r="E3884" s="17">
        <v>15018</v>
      </c>
      <c r="F3884" s="17">
        <v>400999.39999999991</v>
      </c>
    </row>
    <row r="3885" spans="2:6" x14ac:dyDescent="0.25">
      <c r="B3885" s="14">
        <v>3840</v>
      </c>
      <c r="C3885" s="17">
        <v>42</v>
      </c>
      <c r="D3885" s="17">
        <v>94.31</v>
      </c>
      <c r="E3885" s="17">
        <v>22634</v>
      </c>
      <c r="F3885" s="17">
        <v>568925.46</v>
      </c>
    </row>
    <row r="3886" spans="2:6" x14ac:dyDescent="0.25">
      <c r="B3886" s="14">
        <v>3841</v>
      </c>
      <c r="C3886" s="17">
        <v>41</v>
      </c>
      <c r="D3886" s="17">
        <v>100.52</v>
      </c>
      <c r="E3886" s="17">
        <v>15742</v>
      </c>
      <c r="F3886" s="17">
        <v>54850.160000000033</v>
      </c>
    </row>
    <row r="3887" spans="2:6" x14ac:dyDescent="0.25">
      <c r="B3887" s="14">
        <v>3842</v>
      </c>
      <c r="C3887" s="17">
        <v>42</v>
      </c>
      <c r="D3887" s="17">
        <v>78.58</v>
      </c>
      <c r="E3887" s="17">
        <v>18957</v>
      </c>
      <c r="F3887" s="17">
        <v>636607.93999999994</v>
      </c>
    </row>
    <row r="3888" spans="2:6" x14ac:dyDescent="0.25">
      <c r="B3888" s="14">
        <v>3843</v>
      </c>
      <c r="C3888" s="17">
        <v>45</v>
      </c>
      <c r="D3888" s="17">
        <v>98.28</v>
      </c>
      <c r="E3888" s="17">
        <v>7316</v>
      </c>
      <c r="F3888" s="17">
        <v>-442352.48</v>
      </c>
    </row>
    <row r="3889" spans="2:6" x14ac:dyDescent="0.25">
      <c r="B3889" s="14">
        <v>3844</v>
      </c>
      <c r="C3889" s="17">
        <v>41</v>
      </c>
      <c r="D3889" s="17">
        <v>81.180000000000007</v>
      </c>
      <c r="E3889" s="17">
        <v>11749</v>
      </c>
      <c r="F3889" s="17">
        <v>52558.179999999935</v>
      </c>
    </row>
    <row r="3890" spans="2:6" x14ac:dyDescent="0.25">
      <c r="B3890" s="14">
        <v>3845</v>
      </c>
      <c r="C3890" s="17">
        <v>42</v>
      </c>
      <c r="D3890" s="17">
        <v>79.790000000000006</v>
      </c>
      <c r="E3890" s="17">
        <v>17634</v>
      </c>
      <c r="F3890" s="17">
        <v>511521.1399999999</v>
      </c>
    </row>
    <row r="3891" spans="2:6" x14ac:dyDescent="0.25">
      <c r="B3891" s="14">
        <v>3846</v>
      </c>
      <c r="C3891" s="17">
        <v>45</v>
      </c>
      <c r="D3891" s="17">
        <v>85.8</v>
      </c>
      <c r="E3891" s="17">
        <v>15112</v>
      </c>
      <c r="F3891" s="17">
        <v>180638.40000000002</v>
      </c>
    </row>
    <row r="3892" spans="2:6" x14ac:dyDescent="0.25">
      <c r="B3892" s="14">
        <v>3847</v>
      </c>
      <c r="C3892" s="17">
        <v>41</v>
      </c>
      <c r="D3892" s="17">
        <v>103.78</v>
      </c>
      <c r="E3892" s="17">
        <v>18469</v>
      </c>
      <c r="F3892" s="17">
        <v>151389.17999999993</v>
      </c>
    </row>
    <row r="3893" spans="2:6" x14ac:dyDescent="0.25">
      <c r="B3893" s="14">
        <v>3848</v>
      </c>
      <c r="C3893" s="17">
        <v>42</v>
      </c>
      <c r="D3893" s="17">
        <v>94.63</v>
      </c>
      <c r="E3893" s="17">
        <v>21771</v>
      </c>
      <c r="F3893" s="17">
        <v>507857.27</v>
      </c>
    </row>
    <row r="3894" spans="2:6" x14ac:dyDescent="0.25">
      <c r="B3894" s="14">
        <v>3849</v>
      </c>
      <c r="C3894" s="17">
        <v>42</v>
      </c>
      <c r="D3894" s="17">
        <v>100.87</v>
      </c>
      <c r="E3894" s="17">
        <v>10716</v>
      </c>
      <c r="F3894" s="17">
        <v>-248510.92000000004</v>
      </c>
    </row>
    <row r="3895" spans="2:6" x14ac:dyDescent="0.25">
      <c r="B3895" s="14">
        <v>3850</v>
      </c>
      <c r="C3895" s="17">
        <v>42</v>
      </c>
      <c r="D3895" s="17">
        <v>97.88</v>
      </c>
      <c r="E3895" s="17">
        <v>17120</v>
      </c>
      <c r="F3895" s="17">
        <v>162134.40000000002</v>
      </c>
    </row>
    <row r="3896" spans="2:6" x14ac:dyDescent="0.25">
      <c r="B3896" s="14">
        <v>3851</v>
      </c>
      <c r="C3896" s="17">
        <v>43</v>
      </c>
      <c r="D3896" s="17">
        <v>96.27</v>
      </c>
      <c r="E3896" s="17">
        <v>23725</v>
      </c>
      <c r="F3896" s="17">
        <v>567094.25</v>
      </c>
    </row>
    <row r="3897" spans="2:6" x14ac:dyDescent="0.25">
      <c r="B3897" s="14">
        <v>3852</v>
      </c>
      <c r="C3897" s="17">
        <v>39</v>
      </c>
      <c r="D3897" s="17">
        <v>75.45</v>
      </c>
      <c r="E3897" s="17">
        <v>26309</v>
      </c>
      <c r="F3897" s="17">
        <v>1374425.9499999997</v>
      </c>
    </row>
    <row r="3898" spans="2:6" x14ac:dyDescent="0.25">
      <c r="B3898" s="14">
        <v>3853</v>
      </c>
      <c r="C3898" s="17">
        <v>39</v>
      </c>
      <c r="D3898" s="17">
        <v>87.87</v>
      </c>
      <c r="E3898" s="17">
        <v>12160</v>
      </c>
      <c r="F3898" s="17">
        <v>27100.79999999993</v>
      </c>
    </row>
    <row r="3899" spans="2:6" x14ac:dyDescent="0.25">
      <c r="B3899" s="14">
        <v>3854</v>
      </c>
      <c r="C3899" s="17">
        <v>41</v>
      </c>
      <c r="D3899" s="17">
        <v>75.67</v>
      </c>
      <c r="E3899" s="17">
        <v>12200</v>
      </c>
      <c r="F3899" s="17">
        <v>154426</v>
      </c>
    </row>
    <row r="3900" spans="2:6" x14ac:dyDescent="0.25">
      <c r="B3900" s="14">
        <v>3855</v>
      </c>
      <c r="C3900" s="17">
        <v>39</v>
      </c>
      <c r="D3900" s="17">
        <v>88.2</v>
      </c>
      <c r="E3900" s="17">
        <v>20164</v>
      </c>
      <c r="F3900" s="17">
        <v>597775.19999999995</v>
      </c>
    </row>
    <row r="3901" spans="2:6" x14ac:dyDescent="0.25">
      <c r="B3901" s="14">
        <v>3856</v>
      </c>
      <c r="C3901" s="17">
        <v>39</v>
      </c>
      <c r="D3901" s="17">
        <v>78.97</v>
      </c>
      <c r="E3901" s="17">
        <v>19420</v>
      </c>
      <c r="F3901" s="17">
        <v>723602.60000000009</v>
      </c>
    </row>
    <row r="3902" spans="2:6" x14ac:dyDescent="0.25">
      <c r="B3902" s="14">
        <v>3857</v>
      </c>
      <c r="C3902" s="17">
        <v>41</v>
      </c>
      <c r="D3902" s="17">
        <v>96.32</v>
      </c>
      <c r="E3902" s="17">
        <v>19325</v>
      </c>
      <c r="F3902" s="17">
        <v>341966.00000000023</v>
      </c>
    </row>
    <row r="3903" spans="2:6" x14ac:dyDescent="0.25">
      <c r="B3903" s="14">
        <v>3858</v>
      </c>
      <c r="C3903" s="17">
        <v>40</v>
      </c>
      <c r="D3903" s="17">
        <v>81.5</v>
      </c>
      <c r="E3903" s="17">
        <v>14352</v>
      </c>
      <c r="F3903" s="17">
        <v>262280</v>
      </c>
    </row>
    <row r="3904" spans="2:6" x14ac:dyDescent="0.25">
      <c r="B3904" s="14">
        <v>3859</v>
      </c>
      <c r="C3904" s="17">
        <v>39</v>
      </c>
      <c r="D3904" s="17">
        <v>96.96</v>
      </c>
      <c r="E3904" s="17">
        <v>18077</v>
      </c>
      <c r="F3904" s="17">
        <v>289574.08000000007</v>
      </c>
    </row>
    <row r="3905" spans="2:6" x14ac:dyDescent="0.25">
      <c r="B3905" s="14">
        <v>3860</v>
      </c>
      <c r="C3905" s="17">
        <v>45</v>
      </c>
      <c r="D3905" s="17">
        <v>97.12</v>
      </c>
      <c r="E3905" s="17">
        <v>26786</v>
      </c>
      <c r="F3905" s="17">
        <v>673587.67999999993</v>
      </c>
    </row>
    <row r="3906" spans="2:6" x14ac:dyDescent="0.25">
      <c r="B3906" s="14">
        <v>3861</v>
      </c>
      <c r="C3906" s="17">
        <v>42</v>
      </c>
      <c r="D3906" s="17">
        <v>88.41</v>
      </c>
      <c r="E3906" s="17">
        <v>16830</v>
      </c>
      <c r="F3906" s="17">
        <v>304369.69999999995</v>
      </c>
    </row>
    <row r="3907" spans="2:6" x14ac:dyDescent="0.25">
      <c r="B3907" s="14">
        <v>3862</v>
      </c>
      <c r="C3907" s="17">
        <v>42</v>
      </c>
      <c r="D3907" s="17">
        <v>86.45</v>
      </c>
      <c r="E3907" s="17">
        <v>20432</v>
      </c>
      <c r="F3907" s="17">
        <v>591477.59999999986</v>
      </c>
    </row>
    <row r="3908" spans="2:6" x14ac:dyDescent="0.25">
      <c r="B3908" s="14">
        <v>3863</v>
      </c>
      <c r="C3908" s="17">
        <v>42</v>
      </c>
      <c r="D3908" s="17">
        <v>86.1</v>
      </c>
      <c r="E3908" s="17">
        <v>12905</v>
      </c>
      <c r="F3908" s="17">
        <v>64964.500000000116</v>
      </c>
    </row>
    <row r="3909" spans="2:6" x14ac:dyDescent="0.25">
      <c r="B3909" s="14">
        <v>3864</v>
      </c>
      <c r="C3909" s="17">
        <v>42</v>
      </c>
      <c r="D3909" s="17">
        <v>75.290000000000006</v>
      </c>
      <c r="E3909" s="17">
        <v>27001</v>
      </c>
      <c r="F3909" s="17">
        <v>1356251.71</v>
      </c>
    </row>
    <row r="3910" spans="2:6" x14ac:dyDescent="0.25">
      <c r="B3910" s="14">
        <v>3865</v>
      </c>
      <c r="C3910" s="17">
        <v>43</v>
      </c>
      <c r="D3910" s="17">
        <v>101.52</v>
      </c>
      <c r="E3910" s="17">
        <v>14060</v>
      </c>
      <c r="F3910" s="17">
        <v>-84011.199999999953</v>
      </c>
    </row>
    <row r="3911" spans="2:6" x14ac:dyDescent="0.25">
      <c r="B3911" s="14">
        <v>3866</v>
      </c>
      <c r="C3911" s="17">
        <v>42</v>
      </c>
      <c r="D3911" s="17">
        <v>84.9</v>
      </c>
      <c r="E3911" s="17">
        <v>18766</v>
      </c>
      <c r="F3911" s="17">
        <v>503028.59999999986</v>
      </c>
    </row>
    <row r="3912" spans="2:6" x14ac:dyDescent="0.25">
      <c r="B3912" s="14">
        <v>3867</v>
      </c>
      <c r="C3912" s="17">
        <v>43</v>
      </c>
      <c r="D3912" s="17">
        <v>89.76</v>
      </c>
      <c r="E3912" s="17">
        <v>19869</v>
      </c>
      <c r="F3912" s="17">
        <v>466122.55999999982</v>
      </c>
    </row>
    <row r="3913" spans="2:6" x14ac:dyDescent="0.25">
      <c r="B3913" s="14">
        <v>3868</v>
      </c>
      <c r="C3913" s="17">
        <v>40</v>
      </c>
      <c r="D3913" s="17">
        <v>99.99</v>
      </c>
      <c r="E3913" s="17">
        <v>11786</v>
      </c>
      <c r="F3913" s="17">
        <v>-154508.1399999999</v>
      </c>
    </row>
    <row r="3914" spans="2:6" x14ac:dyDescent="0.25">
      <c r="B3914" s="14">
        <v>3869</v>
      </c>
      <c r="C3914" s="17">
        <v>42</v>
      </c>
      <c r="D3914" s="17">
        <v>89.9</v>
      </c>
      <c r="E3914" s="17">
        <v>22727</v>
      </c>
      <c r="F3914" s="17">
        <v>674981.7</v>
      </c>
    </row>
    <row r="3915" spans="2:6" x14ac:dyDescent="0.25">
      <c r="B3915" s="14">
        <v>3870</v>
      </c>
      <c r="C3915" s="17">
        <v>40</v>
      </c>
      <c r="D3915" s="17">
        <v>81.19</v>
      </c>
      <c r="E3915" s="17">
        <v>27755</v>
      </c>
      <c r="F3915" s="17">
        <v>1309616.5500000003</v>
      </c>
    </row>
    <row r="3916" spans="2:6" x14ac:dyDescent="0.25">
      <c r="B3916" s="14">
        <v>3871</v>
      </c>
      <c r="C3916" s="17">
        <v>42</v>
      </c>
      <c r="D3916" s="17">
        <v>89.45</v>
      </c>
      <c r="E3916" s="17">
        <v>18210</v>
      </c>
      <c r="F3916" s="17">
        <v>380085.5</v>
      </c>
    </row>
    <row r="3917" spans="2:6" x14ac:dyDescent="0.25">
      <c r="B3917" s="14">
        <v>3872</v>
      </c>
      <c r="C3917" s="17">
        <v>44</v>
      </c>
      <c r="D3917" s="17">
        <v>102.83</v>
      </c>
      <c r="E3917" s="17">
        <v>15671</v>
      </c>
      <c r="F3917" s="17">
        <v>-32443.929999999935</v>
      </c>
    </row>
    <row r="3918" spans="2:6" x14ac:dyDescent="0.25">
      <c r="B3918" s="14">
        <v>3873</v>
      </c>
      <c r="C3918" s="17">
        <v>40</v>
      </c>
      <c r="D3918" s="17">
        <v>104.6</v>
      </c>
      <c r="E3918" s="17">
        <v>16909</v>
      </c>
      <c r="F3918" s="17">
        <v>69849.600000000093</v>
      </c>
    </row>
    <row r="3919" spans="2:6" x14ac:dyDescent="0.25">
      <c r="B3919" s="14">
        <v>3874</v>
      </c>
      <c r="C3919" s="17">
        <v>42</v>
      </c>
      <c r="D3919" s="17">
        <v>89.31</v>
      </c>
      <c r="E3919" s="17">
        <v>15715</v>
      </c>
      <c r="F3919" s="17">
        <v>213748.34999999986</v>
      </c>
    </row>
    <row r="3920" spans="2:6" x14ac:dyDescent="0.25">
      <c r="B3920" s="14">
        <v>3875</v>
      </c>
      <c r="C3920" s="17">
        <v>42</v>
      </c>
      <c r="D3920" s="17">
        <v>102.46</v>
      </c>
      <c r="E3920" s="17">
        <v>24694</v>
      </c>
      <c r="F3920" s="17">
        <v>496810.76000000024</v>
      </c>
    </row>
    <row r="3921" spans="2:6" x14ac:dyDescent="0.25">
      <c r="B3921" s="14">
        <v>3876</v>
      </c>
      <c r="C3921" s="17">
        <v>39</v>
      </c>
      <c r="D3921" s="17">
        <v>81.02</v>
      </c>
      <c r="E3921" s="17">
        <v>22034</v>
      </c>
      <c r="F3921" s="17">
        <v>890245.32000000007</v>
      </c>
    </row>
    <row r="3922" spans="2:6" x14ac:dyDescent="0.25">
      <c r="B3922" s="14">
        <v>3877</v>
      </c>
      <c r="C3922" s="17">
        <v>45</v>
      </c>
      <c r="D3922" s="17">
        <v>98.24</v>
      </c>
      <c r="E3922" s="17">
        <v>17968</v>
      </c>
      <c r="F3922" s="17">
        <v>151895.68000000005</v>
      </c>
    </row>
    <row r="3923" spans="2:6" x14ac:dyDescent="0.25">
      <c r="B3923" s="14">
        <v>3878</v>
      </c>
      <c r="C3923" s="17">
        <v>42</v>
      </c>
      <c r="D3923" s="17">
        <v>104.22</v>
      </c>
      <c r="E3923" s="17">
        <v>22914</v>
      </c>
      <c r="F3923" s="17">
        <v>359400.91999999993</v>
      </c>
    </row>
    <row r="3924" spans="2:6" x14ac:dyDescent="0.25">
      <c r="B3924" s="14">
        <v>3879</v>
      </c>
      <c r="C3924" s="17">
        <v>39</v>
      </c>
      <c r="D3924" s="17">
        <v>91.66</v>
      </c>
      <c r="E3924" s="17">
        <v>15116</v>
      </c>
      <c r="F3924" s="17">
        <v>183027.44000000006</v>
      </c>
    </row>
    <row r="3925" spans="2:6" x14ac:dyDescent="0.25">
      <c r="B3925" s="14">
        <v>3880</v>
      </c>
      <c r="C3925" s="17">
        <v>41</v>
      </c>
      <c r="D3925" s="17">
        <v>76.209999999999994</v>
      </c>
      <c r="E3925" s="17">
        <v>16601</v>
      </c>
      <c r="F3925" s="17">
        <v>507795.79000000004</v>
      </c>
    </row>
    <row r="3926" spans="2:6" x14ac:dyDescent="0.25">
      <c r="B3926" s="14">
        <v>3881</v>
      </c>
      <c r="C3926" s="17">
        <v>45</v>
      </c>
      <c r="D3926" s="17">
        <v>86.37</v>
      </c>
      <c r="E3926" s="17">
        <v>25380</v>
      </c>
      <c r="F3926" s="17">
        <v>866449.39999999991</v>
      </c>
    </row>
    <row r="3927" spans="2:6" x14ac:dyDescent="0.25">
      <c r="B3927" s="14">
        <v>3882</v>
      </c>
      <c r="C3927" s="17">
        <v>41</v>
      </c>
      <c r="D3927" s="17">
        <v>102.37</v>
      </c>
      <c r="E3927" s="17">
        <v>8708</v>
      </c>
      <c r="F3927" s="17">
        <v>-365573.96</v>
      </c>
    </row>
    <row r="3928" spans="2:6" x14ac:dyDescent="0.25">
      <c r="B3928" s="14">
        <v>3883</v>
      </c>
      <c r="C3928" s="17">
        <v>43</v>
      </c>
      <c r="D3928" s="17">
        <v>103.33</v>
      </c>
      <c r="E3928" s="17">
        <v>13739</v>
      </c>
      <c r="F3928" s="17">
        <v>-126366.87</v>
      </c>
    </row>
    <row r="3929" spans="2:6" x14ac:dyDescent="0.25">
      <c r="B3929" s="14">
        <v>3884</v>
      </c>
      <c r="C3929" s="17">
        <v>40</v>
      </c>
      <c r="D3929" s="17">
        <v>87.82</v>
      </c>
      <c r="E3929" s="17">
        <v>16091</v>
      </c>
      <c r="F3929" s="17">
        <v>295357.38000000012</v>
      </c>
    </row>
    <row r="3930" spans="2:6" x14ac:dyDescent="0.25">
      <c r="B3930" s="14">
        <v>3885</v>
      </c>
      <c r="C3930" s="17">
        <v>40</v>
      </c>
      <c r="D3930" s="17">
        <v>78.790000000000006</v>
      </c>
      <c r="E3930" s="17">
        <v>23749</v>
      </c>
      <c r="F3930" s="17">
        <v>1054907.2899999998</v>
      </c>
    </row>
    <row r="3931" spans="2:6" x14ac:dyDescent="0.25">
      <c r="B3931" s="14">
        <v>3886</v>
      </c>
      <c r="C3931" s="17">
        <v>39</v>
      </c>
      <c r="D3931" s="17">
        <v>100.38</v>
      </c>
      <c r="E3931" s="17">
        <v>26497</v>
      </c>
      <c r="F3931" s="17">
        <v>729751.14000000013</v>
      </c>
    </row>
    <row r="3932" spans="2:6" x14ac:dyDescent="0.25">
      <c r="B3932" s="14">
        <v>3887</v>
      </c>
      <c r="C3932" s="17">
        <v>43</v>
      </c>
      <c r="D3932" s="17">
        <v>87.59</v>
      </c>
      <c r="E3932" s="17">
        <v>15037</v>
      </c>
      <c r="F3932" s="17">
        <v>178681.16999999993</v>
      </c>
    </row>
    <row r="3933" spans="2:6" x14ac:dyDescent="0.25">
      <c r="B3933" s="14">
        <v>3888</v>
      </c>
      <c r="C3933" s="17">
        <v>45</v>
      </c>
      <c r="D3933" s="17">
        <v>85.71</v>
      </c>
      <c r="E3933" s="17">
        <v>19906</v>
      </c>
      <c r="F3933" s="17">
        <v>509380.74000000022</v>
      </c>
    </row>
    <row r="3934" spans="2:6" x14ac:dyDescent="0.25">
      <c r="B3934" s="14">
        <v>3889</v>
      </c>
      <c r="C3934" s="17">
        <v>41</v>
      </c>
      <c r="D3934" s="17">
        <v>95.1</v>
      </c>
      <c r="E3934" s="17">
        <v>19462</v>
      </c>
      <c r="F3934" s="17">
        <v>374159.80000000005</v>
      </c>
    </row>
    <row r="3935" spans="2:6" x14ac:dyDescent="0.25">
      <c r="B3935" s="14">
        <v>3890</v>
      </c>
      <c r="C3935" s="17">
        <v>42</v>
      </c>
      <c r="D3935" s="17">
        <v>99.28</v>
      </c>
      <c r="E3935" s="17">
        <v>20003</v>
      </c>
      <c r="F3935" s="17">
        <v>304573.15999999992</v>
      </c>
    </row>
    <row r="3936" spans="2:6" x14ac:dyDescent="0.25">
      <c r="B3936" s="14">
        <v>3891</v>
      </c>
      <c r="C3936" s="17">
        <v>40</v>
      </c>
      <c r="D3936" s="17">
        <v>104.51</v>
      </c>
      <c r="E3936" s="17">
        <v>20375</v>
      </c>
      <c r="F3936" s="17">
        <v>260233.75</v>
      </c>
    </row>
    <row r="3937" spans="2:6" x14ac:dyDescent="0.25">
      <c r="B3937" s="14">
        <v>3892</v>
      </c>
      <c r="C3937" s="17">
        <v>40</v>
      </c>
      <c r="D3937" s="17">
        <v>86.29</v>
      </c>
      <c r="E3937" s="17">
        <v>22415</v>
      </c>
      <c r="F3937" s="17">
        <v>779794.64999999991</v>
      </c>
    </row>
    <row r="3938" spans="2:6" x14ac:dyDescent="0.25">
      <c r="B3938" s="14">
        <v>3893</v>
      </c>
      <c r="C3938" s="17">
        <v>40</v>
      </c>
      <c r="D3938" s="17">
        <v>101.17</v>
      </c>
      <c r="E3938" s="17">
        <v>17204</v>
      </c>
      <c r="F3938" s="17">
        <v>144907.31999999995</v>
      </c>
    </row>
    <row r="3939" spans="2:6" x14ac:dyDescent="0.25">
      <c r="B3939" s="14">
        <v>3894</v>
      </c>
      <c r="C3939" s="17">
        <v>42</v>
      </c>
      <c r="D3939" s="17">
        <v>95.64</v>
      </c>
      <c r="E3939" s="17">
        <v>21902</v>
      </c>
      <c r="F3939" s="17">
        <v>493906.72</v>
      </c>
    </row>
    <row r="3940" spans="2:6" x14ac:dyDescent="0.25">
      <c r="B3940" s="14">
        <v>3895</v>
      </c>
      <c r="C3940" s="17">
        <v>42</v>
      </c>
      <c r="D3940" s="17">
        <v>99.81</v>
      </c>
      <c r="E3940" s="17">
        <v>13760</v>
      </c>
      <c r="F3940" s="17">
        <v>-63065.599999999977</v>
      </c>
    </row>
    <row r="3941" spans="2:6" x14ac:dyDescent="0.25">
      <c r="B3941" s="14">
        <v>3896</v>
      </c>
      <c r="C3941" s="17">
        <v>42</v>
      </c>
      <c r="D3941" s="17">
        <v>103.97</v>
      </c>
      <c r="E3941" s="17">
        <v>14711</v>
      </c>
      <c r="F3941" s="17">
        <v>-69875.669999999925</v>
      </c>
    </row>
    <row r="3942" spans="2:6" x14ac:dyDescent="0.25">
      <c r="B3942" s="14">
        <v>3897</v>
      </c>
      <c r="C3942" s="17">
        <v>39</v>
      </c>
      <c r="D3942" s="17">
        <v>96.1</v>
      </c>
      <c r="E3942" s="17">
        <v>24050</v>
      </c>
      <c r="F3942" s="17">
        <v>686795.00000000023</v>
      </c>
    </row>
    <row r="3943" spans="2:6" x14ac:dyDescent="0.25">
      <c r="B3943" s="14">
        <v>3898</v>
      </c>
      <c r="C3943" s="17">
        <v>44</v>
      </c>
      <c r="D3943" s="17">
        <v>83.31</v>
      </c>
      <c r="E3943" s="17">
        <v>25223</v>
      </c>
      <c r="F3943" s="17">
        <v>958236.86999999988</v>
      </c>
    </row>
    <row r="3944" spans="2:6" x14ac:dyDescent="0.25">
      <c r="B3944" s="14">
        <v>3899</v>
      </c>
      <c r="C3944" s="17">
        <v>44</v>
      </c>
      <c r="D3944" s="17">
        <v>102.78</v>
      </c>
      <c r="E3944" s="17">
        <v>18340</v>
      </c>
      <c r="F3944" s="17">
        <v>107714.79999999993</v>
      </c>
    </row>
    <row r="3945" spans="2:6" x14ac:dyDescent="0.25">
      <c r="B3945" s="14">
        <v>3900</v>
      </c>
      <c r="C3945" s="17">
        <v>40</v>
      </c>
      <c r="D3945" s="17">
        <v>84.75</v>
      </c>
      <c r="E3945" s="17">
        <v>25661</v>
      </c>
      <c r="F3945" s="17">
        <v>1055329.25</v>
      </c>
    </row>
    <row r="3946" spans="2:6" x14ac:dyDescent="0.25">
      <c r="B3946" s="14">
        <v>3901</v>
      </c>
      <c r="C3946" s="17">
        <v>39</v>
      </c>
      <c r="D3946" s="17">
        <v>104.28</v>
      </c>
      <c r="E3946" s="17">
        <v>19989</v>
      </c>
      <c r="F3946" s="17">
        <v>263787.08000000007</v>
      </c>
    </row>
    <row r="3947" spans="2:6" x14ac:dyDescent="0.25">
      <c r="B3947" s="14">
        <v>3902</v>
      </c>
      <c r="C3947" s="17">
        <v>39</v>
      </c>
      <c r="D3947" s="17">
        <v>80.150000000000006</v>
      </c>
      <c r="E3947" s="17">
        <v>15971</v>
      </c>
      <c r="F3947" s="17">
        <v>425284.34999999986</v>
      </c>
    </row>
    <row r="3948" spans="2:6" x14ac:dyDescent="0.25">
      <c r="B3948" s="14">
        <v>3903</v>
      </c>
      <c r="C3948" s="17">
        <v>40</v>
      </c>
      <c r="D3948" s="17">
        <v>83.36</v>
      </c>
      <c r="E3948" s="17">
        <v>23568</v>
      </c>
      <c r="F3948" s="17">
        <v>932683.52</v>
      </c>
    </row>
    <row r="3949" spans="2:6" x14ac:dyDescent="0.25">
      <c r="B3949" s="14">
        <v>3904</v>
      </c>
      <c r="C3949" s="17">
        <v>41</v>
      </c>
      <c r="D3949" s="17">
        <v>77.63</v>
      </c>
      <c r="E3949" s="17">
        <v>21289</v>
      </c>
      <c r="F3949" s="17">
        <v>860996.93000000017</v>
      </c>
    </row>
    <row r="3950" spans="2:6" x14ac:dyDescent="0.25">
      <c r="B3950" s="14">
        <v>3905</v>
      </c>
      <c r="C3950" s="17">
        <v>44</v>
      </c>
      <c r="D3950" s="17">
        <v>87.68</v>
      </c>
      <c r="E3950" s="17">
        <v>21419</v>
      </c>
      <c r="F3950" s="17">
        <v>591927.07999999984</v>
      </c>
    </row>
    <row r="3951" spans="2:6" x14ac:dyDescent="0.25">
      <c r="B3951" s="14">
        <v>3906</v>
      </c>
      <c r="C3951" s="17">
        <v>44</v>
      </c>
      <c r="D3951" s="17">
        <v>91.07</v>
      </c>
      <c r="E3951" s="17">
        <v>16310</v>
      </c>
      <c r="F3951" s="17">
        <v>192698.30000000016</v>
      </c>
    </row>
    <row r="3952" spans="2:6" x14ac:dyDescent="0.25">
      <c r="B3952" s="14">
        <v>3907</v>
      </c>
      <c r="C3952" s="17">
        <v>43</v>
      </c>
      <c r="D3952" s="17">
        <v>84.65</v>
      </c>
      <c r="E3952" s="17">
        <v>16441</v>
      </c>
      <c r="F3952" s="17">
        <v>323065.34999999986</v>
      </c>
    </row>
    <row r="3953" spans="2:6" x14ac:dyDescent="0.25">
      <c r="B3953" s="14">
        <v>3908</v>
      </c>
      <c r="C3953" s="17">
        <v>43</v>
      </c>
      <c r="D3953" s="17">
        <v>82.79</v>
      </c>
      <c r="E3953" s="17">
        <v>15875</v>
      </c>
      <c r="F3953" s="17">
        <v>312208.75</v>
      </c>
    </row>
    <row r="3954" spans="2:6" x14ac:dyDescent="0.25">
      <c r="B3954" s="14">
        <v>3909</v>
      </c>
      <c r="C3954" s="17">
        <v>39</v>
      </c>
      <c r="D3954" s="17">
        <v>96.15</v>
      </c>
      <c r="E3954" s="17">
        <v>16573</v>
      </c>
      <c r="F3954" s="17">
        <v>208186.04999999981</v>
      </c>
    </row>
    <row r="3955" spans="2:6" x14ac:dyDescent="0.25">
      <c r="B3955" s="14">
        <v>3910</v>
      </c>
      <c r="C3955" s="17">
        <v>42</v>
      </c>
      <c r="D3955" s="17">
        <v>96.17</v>
      </c>
      <c r="E3955" s="17">
        <v>18810</v>
      </c>
      <c r="F3955" s="17">
        <v>294212.30000000005</v>
      </c>
    </row>
    <row r="3956" spans="2:6" x14ac:dyDescent="0.25">
      <c r="B3956" s="14">
        <v>3911</v>
      </c>
      <c r="C3956" s="17">
        <v>42</v>
      </c>
      <c r="D3956" s="17">
        <v>89.73</v>
      </c>
      <c r="E3956" s="17">
        <v>9417</v>
      </c>
      <c r="F3956" s="17">
        <v>-216518.41000000003</v>
      </c>
    </row>
    <row r="3957" spans="2:6" x14ac:dyDescent="0.25">
      <c r="B3957" s="14">
        <v>3912</v>
      </c>
      <c r="C3957" s="17">
        <v>39</v>
      </c>
      <c r="D3957" s="17">
        <v>76.010000000000005</v>
      </c>
      <c r="E3957" s="17">
        <v>10449</v>
      </c>
      <c r="F3957" s="17">
        <v>27611.509999999893</v>
      </c>
    </row>
    <row r="3958" spans="2:6" x14ac:dyDescent="0.25">
      <c r="B3958" s="14">
        <v>3913</v>
      </c>
      <c r="C3958" s="17">
        <v>41</v>
      </c>
      <c r="D3958" s="17">
        <v>99.18</v>
      </c>
      <c r="E3958" s="17">
        <v>11771</v>
      </c>
      <c r="F3958" s="17">
        <v>-157629.78000000003</v>
      </c>
    </row>
    <row r="3959" spans="2:6" x14ac:dyDescent="0.25">
      <c r="B3959" s="14">
        <v>3914</v>
      </c>
      <c r="C3959" s="17">
        <v>42</v>
      </c>
      <c r="D3959" s="17">
        <v>80.489999999999995</v>
      </c>
      <c r="E3959" s="17">
        <v>22666</v>
      </c>
      <c r="F3959" s="17">
        <v>884175.66000000015</v>
      </c>
    </row>
    <row r="3960" spans="2:6" x14ac:dyDescent="0.25">
      <c r="B3960" s="14">
        <v>3915</v>
      </c>
      <c r="C3960" s="17">
        <v>41</v>
      </c>
      <c r="D3960" s="17">
        <v>97.92</v>
      </c>
      <c r="E3960" s="17">
        <v>17423</v>
      </c>
      <c r="F3960" s="17">
        <v>196773.83999999997</v>
      </c>
    </row>
    <row r="3961" spans="2:6" x14ac:dyDescent="0.25">
      <c r="B3961" s="14">
        <v>3916</v>
      </c>
      <c r="C3961" s="17">
        <v>42</v>
      </c>
      <c r="D3961" s="17">
        <v>98.31</v>
      </c>
      <c r="E3961" s="17">
        <v>19877</v>
      </c>
      <c r="F3961" s="17">
        <v>316581.12999999989</v>
      </c>
    </row>
    <row r="3962" spans="2:6" x14ac:dyDescent="0.25">
      <c r="B3962" s="14">
        <v>3917</v>
      </c>
      <c r="C3962" s="17">
        <v>44</v>
      </c>
      <c r="D3962" s="17">
        <v>93.73</v>
      </c>
      <c r="E3962" s="17">
        <v>17268</v>
      </c>
      <c r="F3962" s="17">
        <v>208010.35999999987</v>
      </c>
    </row>
    <row r="3963" spans="2:6" x14ac:dyDescent="0.25">
      <c r="B3963" s="14">
        <v>3918</v>
      </c>
      <c r="C3963" s="17">
        <v>43</v>
      </c>
      <c r="D3963" s="17">
        <v>83.78</v>
      </c>
      <c r="E3963" s="17">
        <v>19620</v>
      </c>
      <c r="F3963" s="17">
        <v>566956.39999999991</v>
      </c>
    </row>
    <row r="3964" spans="2:6" x14ac:dyDescent="0.25">
      <c r="B3964" s="14">
        <v>3919</v>
      </c>
      <c r="C3964" s="17">
        <v>43</v>
      </c>
      <c r="D3964" s="17">
        <v>85.1</v>
      </c>
      <c r="E3964" s="17">
        <v>25534</v>
      </c>
      <c r="F3964" s="17">
        <v>960360.60000000009</v>
      </c>
    </row>
    <row r="3965" spans="2:6" x14ac:dyDescent="0.25">
      <c r="B3965" s="14">
        <v>3920</v>
      </c>
      <c r="C3965" s="17">
        <v>41</v>
      </c>
      <c r="D3965" s="17">
        <v>96.76</v>
      </c>
      <c r="E3965" s="17">
        <v>16469</v>
      </c>
      <c r="F3965" s="17">
        <v>158561.55999999994</v>
      </c>
    </row>
    <row r="3966" spans="2:6" x14ac:dyDescent="0.25">
      <c r="B3966" s="14">
        <v>3921</v>
      </c>
      <c r="C3966" s="17">
        <v>41</v>
      </c>
      <c r="D3966" s="17">
        <v>85.33</v>
      </c>
      <c r="E3966" s="17">
        <v>15692</v>
      </c>
      <c r="F3966" s="17">
        <v>290337.64000000013</v>
      </c>
    </row>
    <row r="3967" spans="2:6" x14ac:dyDescent="0.25">
      <c r="B3967" s="14">
        <v>3922</v>
      </c>
      <c r="C3967" s="17">
        <v>44</v>
      </c>
      <c r="D3967" s="17">
        <v>94.36</v>
      </c>
      <c r="E3967" s="17">
        <v>16749</v>
      </c>
      <c r="F3967" s="17">
        <v>165659.35999999999</v>
      </c>
    </row>
    <row r="3968" spans="2:6" x14ac:dyDescent="0.25">
      <c r="B3968" s="14">
        <v>3923</v>
      </c>
      <c r="C3968" s="17">
        <v>41</v>
      </c>
      <c r="D3968" s="17">
        <v>82.63</v>
      </c>
      <c r="E3968" s="17">
        <v>25577</v>
      </c>
      <c r="F3968" s="17">
        <v>1077738.4900000002</v>
      </c>
    </row>
    <row r="3969" spans="2:6" x14ac:dyDescent="0.25">
      <c r="B3969" s="14">
        <v>3924</v>
      </c>
      <c r="C3969" s="17">
        <v>40</v>
      </c>
      <c r="D3969" s="17">
        <v>78.14</v>
      </c>
      <c r="E3969" s="17">
        <v>23079</v>
      </c>
      <c r="F3969" s="17">
        <v>1016167.94</v>
      </c>
    </row>
    <row r="3970" spans="2:6" x14ac:dyDescent="0.25">
      <c r="B3970" s="14">
        <v>3925</v>
      </c>
      <c r="C3970" s="17">
        <v>42</v>
      </c>
      <c r="D3970" s="17">
        <v>83.23</v>
      </c>
      <c r="E3970" s="17">
        <v>12354</v>
      </c>
      <c r="F3970" s="17">
        <v>61354.579999999958</v>
      </c>
    </row>
    <row r="3971" spans="2:6" x14ac:dyDescent="0.25">
      <c r="B3971" s="14">
        <v>3926</v>
      </c>
      <c r="C3971" s="17">
        <v>42</v>
      </c>
      <c r="D3971" s="17">
        <v>98.91</v>
      </c>
      <c r="E3971" s="17">
        <v>16393</v>
      </c>
      <c r="F3971" s="17">
        <v>102269.37000000011</v>
      </c>
    </row>
    <row r="3972" spans="2:6" x14ac:dyDescent="0.25">
      <c r="B3972" s="14">
        <v>3927</v>
      </c>
      <c r="C3972" s="17">
        <v>41</v>
      </c>
      <c r="D3972" s="17">
        <v>98.46</v>
      </c>
      <c r="E3972" s="17">
        <v>12221</v>
      </c>
      <c r="F3972" s="17">
        <v>-122361.65999999992</v>
      </c>
    </row>
    <row r="3973" spans="2:6" x14ac:dyDescent="0.25">
      <c r="B3973" s="14">
        <v>3928</v>
      </c>
      <c r="C3973" s="17">
        <v>42</v>
      </c>
      <c r="D3973" s="17">
        <v>83.35</v>
      </c>
      <c r="E3973" s="17">
        <v>16336</v>
      </c>
      <c r="F3973" s="17">
        <v>353146.40000000014</v>
      </c>
    </row>
    <row r="3974" spans="2:6" x14ac:dyDescent="0.25">
      <c r="B3974" s="14">
        <v>3929</v>
      </c>
      <c r="C3974" s="17">
        <v>43</v>
      </c>
      <c r="D3974" s="17">
        <v>78.41</v>
      </c>
      <c r="E3974" s="17">
        <v>21095</v>
      </c>
      <c r="F3974" s="17">
        <v>786761.05</v>
      </c>
    </row>
    <row r="3975" spans="2:6" x14ac:dyDescent="0.25">
      <c r="B3975" s="14">
        <v>3930</v>
      </c>
      <c r="C3975" s="17">
        <v>39</v>
      </c>
      <c r="D3975" s="17">
        <v>92.03</v>
      </c>
      <c r="E3975" s="17">
        <v>9632</v>
      </c>
      <c r="F3975" s="17">
        <v>-195312.95999999996</v>
      </c>
    </row>
    <row r="3976" spans="2:6" x14ac:dyDescent="0.25">
      <c r="B3976" s="14">
        <v>3931</v>
      </c>
      <c r="C3976" s="17">
        <v>44</v>
      </c>
      <c r="D3976" s="17">
        <v>85.3</v>
      </c>
      <c r="E3976" s="17">
        <v>16695</v>
      </c>
      <c r="F3976" s="17">
        <v>313641.5</v>
      </c>
    </row>
    <row r="3977" spans="2:6" x14ac:dyDescent="0.25">
      <c r="B3977" s="14">
        <v>3932</v>
      </c>
      <c r="C3977" s="17">
        <v>42</v>
      </c>
      <c r="D3977" s="17">
        <v>75.42</v>
      </c>
      <c r="E3977" s="17">
        <v>12112</v>
      </c>
      <c r="F3977" s="17">
        <v>138096.95999999996</v>
      </c>
    </row>
    <row r="3978" spans="2:6" x14ac:dyDescent="0.25">
      <c r="B3978" s="14">
        <v>3933</v>
      </c>
      <c r="C3978" s="17">
        <v>42</v>
      </c>
      <c r="D3978" s="17">
        <v>99.03</v>
      </c>
      <c r="E3978" s="17">
        <v>10574</v>
      </c>
      <c r="F3978" s="17">
        <v>-237025.21999999997</v>
      </c>
    </row>
    <row r="3979" spans="2:6" x14ac:dyDescent="0.25">
      <c r="B3979" s="14">
        <v>3934</v>
      </c>
      <c r="C3979" s="17">
        <v>42</v>
      </c>
      <c r="D3979" s="17">
        <v>86</v>
      </c>
      <c r="E3979" s="17">
        <v>14894</v>
      </c>
      <c r="F3979" s="17">
        <v>207474</v>
      </c>
    </row>
    <row r="3980" spans="2:6" x14ac:dyDescent="0.25">
      <c r="B3980" s="14">
        <v>3935</v>
      </c>
      <c r="C3980" s="17">
        <v>42</v>
      </c>
      <c r="D3980" s="17">
        <v>75.88</v>
      </c>
      <c r="E3980" s="17">
        <v>5916</v>
      </c>
      <c r="F3980" s="17">
        <v>-370094.07999999996</v>
      </c>
    </row>
    <row r="3981" spans="2:6" x14ac:dyDescent="0.25">
      <c r="B3981" s="14">
        <v>3936</v>
      </c>
      <c r="C3981" s="17">
        <v>42</v>
      </c>
      <c r="D3981" s="17">
        <v>104.46</v>
      </c>
      <c r="E3981" s="17">
        <v>9621</v>
      </c>
      <c r="F3981" s="17">
        <v>-344512.65999999992</v>
      </c>
    </row>
    <row r="3982" spans="2:6" x14ac:dyDescent="0.25">
      <c r="B3982" s="14">
        <v>3937</v>
      </c>
      <c r="C3982" s="17">
        <v>42</v>
      </c>
      <c r="D3982" s="17">
        <v>76.61</v>
      </c>
      <c r="E3982" s="17">
        <v>15782</v>
      </c>
      <c r="F3982" s="17">
        <v>418714.98</v>
      </c>
    </row>
    <row r="3983" spans="2:6" x14ac:dyDescent="0.25">
      <c r="B3983" s="14">
        <v>3938</v>
      </c>
      <c r="C3983" s="17">
        <v>39</v>
      </c>
      <c r="D3983" s="17">
        <v>91.01</v>
      </c>
      <c r="E3983" s="17">
        <v>18899</v>
      </c>
      <c r="F3983" s="17">
        <v>453842.01</v>
      </c>
    </row>
    <row r="3984" spans="2:6" x14ac:dyDescent="0.25">
      <c r="B3984" s="14">
        <v>3939</v>
      </c>
      <c r="C3984" s="17">
        <v>44</v>
      </c>
      <c r="D3984" s="17">
        <v>79.040000000000006</v>
      </c>
      <c r="E3984" s="17">
        <v>18072</v>
      </c>
      <c r="F3984" s="17">
        <v>522749.11999999988</v>
      </c>
    </row>
    <row r="3985" spans="2:6" x14ac:dyDescent="0.25">
      <c r="B3985" s="14">
        <v>3940</v>
      </c>
      <c r="C3985" s="17">
        <v>40</v>
      </c>
      <c r="D3985" s="17">
        <v>76.540000000000006</v>
      </c>
      <c r="E3985" s="17">
        <v>20858</v>
      </c>
      <c r="F3985" s="17">
        <v>869950.67999999993</v>
      </c>
    </row>
    <row r="3986" spans="2:6" x14ac:dyDescent="0.25">
      <c r="B3986" s="14">
        <v>3941</v>
      </c>
      <c r="C3986" s="17">
        <v>41</v>
      </c>
      <c r="D3986" s="17">
        <v>94.84</v>
      </c>
      <c r="E3986" s="17">
        <v>20471</v>
      </c>
      <c r="F3986" s="17">
        <v>442948.35999999987</v>
      </c>
    </row>
    <row r="3987" spans="2:6" x14ac:dyDescent="0.25">
      <c r="B3987" s="14">
        <v>3942</v>
      </c>
      <c r="C3987" s="17">
        <v>42</v>
      </c>
      <c r="D3987" s="17">
        <v>80.11</v>
      </c>
      <c r="E3987" s="17">
        <v>24786</v>
      </c>
      <c r="F3987" s="17">
        <v>1055795.54</v>
      </c>
    </row>
    <row r="3988" spans="2:6" x14ac:dyDescent="0.25">
      <c r="B3988" s="14">
        <v>3943</v>
      </c>
      <c r="C3988" s="17">
        <v>41</v>
      </c>
      <c r="D3988" s="17">
        <v>97.61</v>
      </c>
      <c r="E3988" s="17">
        <v>18362</v>
      </c>
      <c r="F3988" s="17">
        <v>258881.17999999993</v>
      </c>
    </row>
    <row r="3989" spans="2:6" x14ac:dyDescent="0.25">
      <c r="B3989" s="14">
        <v>3944</v>
      </c>
      <c r="C3989" s="17">
        <v>41</v>
      </c>
      <c r="D3989" s="17">
        <v>76.77</v>
      </c>
      <c r="E3989" s="17">
        <v>28950</v>
      </c>
      <c r="F3989" s="17">
        <v>1501608.5</v>
      </c>
    </row>
    <row r="3990" spans="2:6" x14ac:dyDescent="0.25">
      <c r="B3990" s="14">
        <v>3945</v>
      </c>
      <c r="C3990" s="17">
        <v>40</v>
      </c>
      <c r="D3990" s="17">
        <v>102.97</v>
      </c>
      <c r="E3990" s="17">
        <v>16223</v>
      </c>
      <c r="F3990" s="17">
        <v>58974.690000000061</v>
      </c>
    </row>
    <row r="3991" spans="2:6" x14ac:dyDescent="0.25">
      <c r="B3991" s="14">
        <v>3946</v>
      </c>
      <c r="C3991" s="17">
        <v>41</v>
      </c>
      <c r="D3991" s="17">
        <v>104.44</v>
      </c>
      <c r="E3991" s="17">
        <v>15622</v>
      </c>
      <c r="F3991" s="17">
        <v>-13285.679999999935</v>
      </c>
    </row>
    <row r="3992" spans="2:6" x14ac:dyDescent="0.25">
      <c r="B3992" s="14">
        <v>3947</v>
      </c>
      <c r="C3992" s="17">
        <v>42</v>
      </c>
      <c r="D3992" s="17">
        <v>89.7</v>
      </c>
      <c r="E3992" s="17">
        <v>12674</v>
      </c>
      <c r="F3992" s="17">
        <v>2960.1999999999534</v>
      </c>
    </row>
    <row r="3993" spans="2:6" x14ac:dyDescent="0.25">
      <c r="B3993" s="14">
        <v>3948</v>
      </c>
      <c r="C3993" s="17">
        <v>41</v>
      </c>
      <c r="D3993" s="17">
        <v>80.23</v>
      </c>
      <c r="E3993" s="17">
        <v>20941</v>
      </c>
      <c r="F3993" s="17">
        <v>778581.56999999983</v>
      </c>
    </row>
    <row r="3994" spans="2:6" x14ac:dyDescent="0.25">
      <c r="B3994" s="14">
        <v>3949</v>
      </c>
      <c r="C3994" s="17">
        <v>39</v>
      </c>
      <c r="D3994" s="17">
        <v>79.16</v>
      </c>
      <c r="E3994" s="17">
        <v>20135</v>
      </c>
      <c r="F3994" s="17">
        <v>777713.40000000014</v>
      </c>
    </row>
    <row r="3995" spans="2:6" x14ac:dyDescent="0.25">
      <c r="B3995" s="14">
        <v>3950</v>
      </c>
      <c r="C3995" s="17">
        <v>39</v>
      </c>
      <c r="D3995" s="17">
        <v>80.97</v>
      </c>
      <c r="E3995" s="17">
        <v>7756</v>
      </c>
      <c r="F3995" s="17">
        <v>-237043.31999999995</v>
      </c>
    </row>
    <row r="3996" spans="2:6" x14ac:dyDescent="0.25">
      <c r="B3996" s="14">
        <v>3951</v>
      </c>
      <c r="C3996" s="17">
        <v>45</v>
      </c>
      <c r="D3996" s="17">
        <v>88.65</v>
      </c>
      <c r="E3996" s="17">
        <v>13019</v>
      </c>
      <c r="F3996" s="17">
        <v>791.64999999990687</v>
      </c>
    </row>
    <row r="3997" spans="2:6" x14ac:dyDescent="0.25">
      <c r="B3997" s="14">
        <v>3952</v>
      </c>
      <c r="C3997" s="17">
        <v>43</v>
      </c>
      <c r="D3997" s="17">
        <v>84.22</v>
      </c>
      <c r="E3997" s="17">
        <v>12784</v>
      </c>
      <c r="F3997" s="17">
        <v>67635.520000000019</v>
      </c>
    </row>
    <row r="3998" spans="2:6" x14ac:dyDescent="0.25">
      <c r="B3998" s="14">
        <v>3953</v>
      </c>
      <c r="C3998" s="17">
        <v>42</v>
      </c>
      <c r="D3998" s="17">
        <v>104.09</v>
      </c>
      <c r="E3998" s="17">
        <v>14826</v>
      </c>
      <c r="F3998" s="17">
        <v>-65556.340000000084</v>
      </c>
    </row>
    <row r="3999" spans="2:6" x14ac:dyDescent="0.25">
      <c r="B3999" s="14">
        <v>3954</v>
      </c>
      <c r="C3999" s="17">
        <v>42</v>
      </c>
      <c r="D3999" s="17">
        <v>103.7</v>
      </c>
      <c r="E3999" s="17">
        <v>13574</v>
      </c>
      <c r="F3999" s="17">
        <v>-126505.80000000005</v>
      </c>
    </row>
    <row r="4000" spans="2:6" x14ac:dyDescent="0.25">
      <c r="B4000" s="14">
        <v>3955</v>
      </c>
      <c r="C4000" s="17">
        <v>43</v>
      </c>
      <c r="D4000" s="17">
        <v>93.04</v>
      </c>
      <c r="E4000" s="17">
        <v>17359</v>
      </c>
      <c r="F4000" s="17">
        <v>242922.6399999999</v>
      </c>
    </row>
    <row r="4001" spans="2:6" x14ac:dyDescent="0.25">
      <c r="B4001" s="14">
        <v>3956</v>
      </c>
      <c r="C4001" s="17">
        <v>43</v>
      </c>
      <c r="D4001" s="17">
        <v>92.63</v>
      </c>
      <c r="E4001" s="17">
        <v>21664</v>
      </c>
      <c r="F4001" s="17">
        <v>522847.68000000017</v>
      </c>
    </row>
    <row r="4002" spans="2:6" x14ac:dyDescent="0.25">
      <c r="B4002" s="14">
        <v>3957</v>
      </c>
      <c r="C4002" s="17">
        <v>41</v>
      </c>
      <c r="D4002" s="17">
        <v>91.73</v>
      </c>
      <c r="E4002" s="17">
        <v>22820</v>
      </c>
      <c r="F4002" s="17">
        <v>662281.39999999991</v>
      </c>
    </row>
    <row r="4003" spans="2:6" x14ac:dyDescent="0.25">
      <c r="B4003" s="14">
        <v>3958</v>
      </c>
      <c r="C4003" s="17">
        <v>39</v>
      </c>
      <c r="D4003" s="17">
        <v>75.77</v>
      </c>
      <c r="E4003" s="17">
        <v>22831</v>
      </c>
      <c r="F4003" s="17">
        <v>1073055.1300000001</v>
      </c>
    </row>
    <row r="4004" spans="2:6" x14ac:dyDescent="0.25">
      <c r="B4004" s="14">
        <v>3959</v>
      </c>
      <c r="C4004" s="17">
        <v>39</v>
      </c>
      <c r="D4004" s="17">
        <v>91.84</v>
      </c>
      <c r="E4004" s="17">
        <v>19574</v>
      </c>
      <c r="F4004" s="17">
        <v>484163.83999999985</v>
      </c>
    </row>
    <row r="4005" spans="2:6" x14ac:dyDescent="0.25">
      <c r="B4005" s="14">
        <v>3960</v>
      </c>
      <c r="C4005" s="17">
        <v>39</v>
      </c>
      <c r="D4005" s="17">
        <v>89.12</v>
      </c>
      <c r="E4005" s="17">
        <v>13925</v>
      </c>
      <c r="F4005" s="17">
        <v>137003.99999999988</v>
      </c>
    </row>
    <row r="4006" spans="2:6" x14ac:dyDescent="0.25">
      <c r="B4006" s="14">
        <v>3961</v>
      </c>
      <c r="C4006" s="17">
        <v>43</v>
      </c>
      <c r="D4006" s="17">
        <v>97.03</v>
      </c>
      <c r="E4006" s="17">
        <v>28191</v>
      </c>
      <c r="F4006" s="17">
        <v>812423.27</v>
      </c>
    </row>
    <row r="4007" spans="2:6" x14ac:dyDescent="0.25">
      <c r="B4007" s="14">
        <v>3962</v>
      </c>
      <c r="C4007" s="17">
        <v>45</v>
      </c>
      <c r="D4007" s="17">
        <v>82.95</v>
      </c>
      <c r="E4007" s="17">
        <v>25337</v>
      </c>
      <c r="F4007" s="17">
        <v>950193.84999999986</v>
      </c>
    </row>
    <row r="4008" spans="2:6" x14ac:dyDescent="0.25">
      <c r="B4008" s="14">
        <v>3963</v>
      </c>
      <c r="C4008" s="17">
        <v>39</v>
      </c>
      <c r="D4008" s="17">
        <v>97.36</v>
      </c>
      <c r="E4008" s="17">
        <v>18900</v>
      </c>
      <c r="F4008" s="17">
        <v>333896</v>
      </c>
    </row>
    <row r="4009" spans="2:6" x14ac:dyDescent="0.25">
      <c r="B4009" s="14">
        <v>3964</v>
      </c>
      <c r="C4009" s="17">
        <v>41</v>
      </c>
      <c r="D4009" s="17">
        <v>78.760000000000005</v>
      </c>
      <c r="E4009" s="17">
        <v>16010</v>
      </c>
      <c r="F4009" s="17">
        <v>418632.39999999991</v>
      </c>
    </row>
    <row r="4010" spans="2:6" x14ac:dyDescent="0.25">
      <c r="B4010" s="14">
        <v>3965</v>
      </c>
      <c r="C4010" s="17">
        <v>44</v>
      </c>
      <c r="D4010" s="17">
        <v>104.97</v>
      </c>
      <c r="E4010" s="17">
        <v>18252</v>
      </c>
      <c r="F4010" s="17">
        <v>63147.560000000056</v>
      </c>
    </row>
    <row r="4011" spans="2:6" x14ac:dyDescent="0.25">
      <c r="B4011" s="14">
        <v>3966</v>
      </c>
      <c r="C4011" s="17">
        <v>41</v>
      </c>
      <c r="D4011" s="17">
        <v>94.03</v>
      </c>
      <c r="E4011" s="17">
        <v>16155</v>
      </c>
      <c r="F4011" s="17">
        <v>183435.34999999998</v>
      </c>
    </row>
    <row r="4012" spans="2:6" x14ac:dyDescent="0.25">
      <c r="B4012" s="14">
        <v>3967</v>
      </c>
      <c r="C4012" s="17">
        <v>42</v>
      </c>
      <c r="D4012" s="17">
        <v>77.08</v>
      </c>
      <c r="E4012" s="17">
        <v>21763</v>
      </c>
      <c r="F4012" s="17">
        <v>889298.96</v>
      </c>
    </row>
    <row r="4013" spans="2:6" x14ac:dyDescent="0.25">
      <c r="B4013" s="14">
        <v>3968</v>
      </c>
      <c r="C4013" s="17">
        <v>42</v>
      </c>
      <c r="D4013" s="17">
        <v>75.739999999999995</v>
      </c>
      <c r="E4013" s="17">
        <v>17247</v>
      </c>
      <c r="F4013" s="17">
        <v>551491.22</v>
      </c>
    </row>
    <row r="4014" spans="2:6" x14ac:dyDescent="0.25">
      <c r="B4014" s="14">
        <v>3969</v>
      </c>
      <c r="C4014" s="17">
        <v>45</v>
      </c>
      <c r="D4014" s="17">
        <v>100.78</v>
      </c>
      <c r="E4014" s="17">
        <v>21213</v>
      </c>
      <c r="F4014" s="17">
        <v>278955.85999999987</v>
      </c>
    </row>
    <row r="4015" spans="2:6" x14ac:dyDescent="0.25">
      <c r="B4015" s="14">
        <v>3970</v>
      </c>
      <c r="C4015" s="17">
        <v>43</v>
      </c>
      <c r="D4015" s="17">
        <v>86.1</v>
      </c>
      <c r="E4015" s="17">
        <v>7044</v>
      </c>
      <c r="F4015" s="17">
        <v>-357624.39999999997</v>
      </c>
    </row>
    <row r="4016" spans="2:6" x14ac:dyDescent="0.25">
      <c r="B4016" s="14">
        <v>3971</v>
      </c>
      <c r="C4016" s="17">
        <v>43</v>
      </c>
      <c r="D4016" s="17">
        <v>101</v>
      </c>
      <c r="E4016" s="17">
        <v>10979</v>
      </c>
      <c r="F4016" s="17">
        <v>-246155</v>
      </c>
    </row>
    <row r="4017" spans="2:6" x14ac:dyDescent="0.25">
      <c r="B4017" s="14">
        <v>3972</v>
      </c>
      <c r="C4017" s="17">
        <v>40</v>
      </c>
      <c r="D4017" s="17">
        <v>86.25</v>
      </c>
      <c r="E4017" s="17">
        <v>19562</v>
      </c>
      <c r="F4017" s="17">
        <v>573135.5</v>
      </c>
    </row>
    <row r="4018" spans="2:6" x14ac:dyDescent="0.25">
      <c r="B4018" s="14">
        <v>3973</v>
      </c>
      <c r="C4018" s="17">
        <v>41</v>
      </c>
      <c r="D4018" s="17">
        <v>79.819999999999993</v>
      </c>
      <c r="E4018" s="17">
        <v>20942</v>
      </c>
      <c r="F4018" s="17">
        <v>787245.56</v>
      </c>
    </row>
    <row r="4019" spans="2:6" x14ac:dyDescent="0.25">
      <c r="B4019" s="14">
        <v>3974</v>
      </c>
      <c r="C4019" s="17">
        <v>42</v>
      </c>
      <c r="D4019" s="17">
        <v>100.2</v>
      </c>
      <c r="E4019" s="17">
        <v>18382</v>
      </c>
      <c r="F4019" s="17">
        <v>194097.59999999998</v>
      </c>
    </row>
    <row r="4020" spans="2:6" x14ac:dyDescent="0.25">
      <c r="B4020" s="14">
        <v>3975</v>
      </c>
      <c r="C4020" s="17">
        <v>42</v>
      </c>
      <c r="D4020" s="17">
        <v>75.34</v>
      </c>
      <c r="E4020" s="17">
        <v>23630</v>
      </c>
      <c r="F4020" s="17">
        <v>1079625.7999999998</v>
      </c>
    </row>
    <row r="4021" spans="2:6" x14ac:dyDescent="0.25">
      <c r="B4021" s="14">
        <v>3976</v>
      </c>
      <c r="C4021" s="17">
        <v>41</v>
      </c>
      <c r="D4021" s="17">
        <v>77.69</v>
      </c>
      <c r="E4021" s="17">
        <v>25389</v>
      </c>
      <c r="F4021" s="17">
        <v>1188990.5900000001</v>
      </c>
    </row>
    <row r="4022" spans="2:6" x14ac:dyDescent="0.25">
      <c r="B4022" s="14">
        <v>3977</v>
      </c>
      <c r="C4022" s="17">
        <v>42</v>
      </c>
      <c r="D4022" s="17">
        <v>84.94</v>
      </c>
      <c r="E4022" s="17">
        <v>13806</v>
      </c>
      <c r="F4022" s="17">
        <v>144860.35999999999</v>
      </c>
    </row>
    <row r="4023" spans="2:6" x14ac:dyDescent="0.25">
      <c r="B4023" s="14">
        <v>3978</v>
      </c>
      <c r="C4023" s="17">
        <v>42</v>
      </c>
      <c r="D4023" s="17">
        <v>102.89</v>
      </c>
      <c r="E4023" s="17">
        <v>13525</v>
      </c>
      <c r="F4023" s="17">
        <v>-118162.25</v>
      </c>
    </row>
    <row r="4024" spans="2:6" x14ac:dyDescent="0.25">
      <c r="B4024" s="14">
        <v>3979</v>
      </c>
      <c r="C4024" s="17">
        <v>40</v>
      </c>
      <c r="D4024" s="17">
        <v>86.22</v>
      </c>
      <c r="E4024" s="17">
        <v>22660</v>
      </c>
      <c r="F4024" s="17">
        <v>799194.8</v>
      </c>
    </row>
    <row r="4025" spans="2:6" x14ac:dyDescent="0.25">
      <c r="B4025" s="14">
        <v>3980</v>
      </c>
      <c r="C4025" s="17">
        <v>41</v>
      </c>
      <c r="D4025" s="17">
        <v>96.71</v>
      </c>
      <c r="E4025" s="17">
        <v>17742</v>
      </c>
      <c r="F4025" s="17">
        <v>237407.18000000017</v>
      </c>
    </row>
    <row r="4026" spans="2:6" x14ac:dyDescent="0.25">
      <c r="B4026" s="14">
        <v>3981</v>
      </c>
      <c r="C4026" s="17">
        <v>40</v>
      </c>
      <c r="D4026" s="17">
        <v>96.01</v>
      </c>
      <c r="E4026" s="17">
        <v>18746</v>
      </c>
      <c r="F4026" s="17">
        <v>330810.5399999998</v>
      </c>
    </row>
    <row r="4027" spans="2:6" x14ac:dyDescent="0.25">
      <c r="B4027" s="14">
        <v>3982</v>
      </c>
      <c r="C4027" s="17">
        <v>39</v>
      </c>
      <c r="D4027" s="17">
        <v>78.150000000000006</v>
      </c>
      <c r="E4027" s="17">
        <v>26890</v>
      </c>
      <c r="F4027" s="17">
        <v>1350946.5</v>
      </c>
    </row>
    <row r="4028" spans="2:6" x14ac:dyDescent="0.25">
      <c r="B4028" s="14">
        <v>3983</v>
      </c>
      <c r="C4028" s="17">
        <v>41</v>
      </c>
      <c r="D4028" s="17">
        <v>103.67</v>
      </c>
      <c r="E4028" s="17">
        <v>8562</v>
      </c>
      <c r="F4028" s="17">
        <v>-384826.54000000004</v>
      </c>
    </row>
    <row r="4029" spans="2:6" x14ac:dyDescent="0.25">
      <c r="B4029" s="14">
        <v>3984</v>
      </c>
      <c r="C4029" s="17">
        <v>41</v>
      </c>
      <c r="D4029" s="17">
        <v>101.12</v>
      </c>
      <c r="E4029" s="17">
        <v>13925</v>
      </c>
      <c r="F4029" s="17">
        <v>-57946.000000000116</v>
      </c>
    </row>
    <row r="4030" spans="2:6" x14ac:dyDescent="0.25">
      <c r="B4030" s="14">
        <v>3985</v>
      </c>
      <c r="C4030" s="17">
        <v>42</v>
      </c>
      <c r="D4030" s="17">
        <v>87.99</v>
      </c>
      <c r="E4030" s="17">
        <v>9136</v>
      </c>
      <c r="F4030" s="17">
        <v>-219524.6399999999</v>
      </c>
    </row>
    <row r="4031" spans="2:6" x14ac:dyDescent="0.25">
      <c r="B4031" s="14">
        <v>3986</v>
      </c>
      <c r="C4031" s="17">
        <v>42</v>
      </c>
      <c r="D4031" s="17">
        <v>86.4</v>
      </c>
      <c r="E4031" s="17">
        <v>23046</v>
      </c>
      <c r="F4031" s="17">
        <v>777047.59999999986</v>
      </c>
    </row>
    <row r="4032" spans="2:6" x14ac:dyDescent="0.25">
      <c r="B4032" s="14">
        <v>3987</v>
      </c>
      <c r="C4032" s="17">
        <v>39</v>
      </c>
      <c r="D4032" s="17">
        <v>82.61</v>
      </c>
      <c r="E4032" s="17">
        <v>22524</v>
      </c>
      <c r="F4032" s="17">
        <v>893132.3600000001</v>
      </c>
    </row>
    <row r="4033" spans="2:6" x14ac:dyDescent="0.25">
      <c r="B4033" s="14">
        <v>3988</v>
      </c>
      <c r="C4033" s="17">
        <v>43</v>
      </c>
      <c r="D4033" s="17">
        <v>88.09</v>
      </c>
      <c r="E4033" s="17">
        <v>23479</v>
      </c>
      <c r="F4033" s="17">
        <v>744458.8899999999</v>
      </c>
    </row>
    <row r="4034" spans="2:6" x14ac:dyDescent="0.25">
      <c r="B4034" s="14">
        <v>3989</v>
      </c>
      <c r="C4034" s="17">
        <v>42</v>
      </c>
      <c r="D4034" s="17">
        <v>100.56</v>
      </c>
      <c r="E4034" s="17">
        <v>15940</v>
      </c>
      <c r="F4034" s="17">
        <v>49653.599999999977</v>
      </c>
    </row>
    <row r="4035" spans="2:6" x14ac:dyDescent="0.25">
      <c r="B4035" s="14">
        <v>3990</v>
      </c>
      <c r="C4035" s="17">
        <v>44</v>
      </c>
      <c r="D4035" s="17">
        <v>99.42</v>
      </c>
      <c r="E4035" s="17">
        <v>13269</v>
      </c>
      <c r="F4035" s="17">
        <v>-112508.97999999998</v>
      </c>
    </row>
    <row r="4036" spans="2:6" x14ac:dyDescent="0.25">
      <c r="B4036" s="14">
        <v>3991</v>
      </c>
      <c r="C4036" s="17">
        <v>43</v>
      </c>
      <c r="D4036" s="17">
        <v>101.82</v>
      </c>
      <c r="E4036" s="17">
        <v>12569</v>
      </c>
      <c r="F4036" s="17">
        <v>-169011.57999999996</v>
      </c>
    </row>
    <row r="4037" spans="2:6" x14ac:dyDescent="0.25">
      <c r="B4037" s="14">
        <v>3992</v>
      </c>
      <c r="C4037" s="17">
        <v>41</v>
      </c>
      <c r="D4037" s="17">
        <v>86.32</v>
      </c>
      <c r="E4037" s="17">
        <v>14561</v>
      </c>
      <c r="F4037" s="17">
        <v>193732.4800000001</v>
      </c>
    </row>
    <row r="4038" spans="2:6" x14ac:dyDescent="0.25">
      <c r="B4038" s="14">
        <v>3993</v>
      </c>
      <c r="C4038" s="17">
        <v>43</v>
      </c>
      <c r="D4038" s="17">
        <v>78.099999999999994</v>
      </c>
      <c r="E4038" s="17">
        <v>20024</v>
      </c>
      <c r="F4038" s="17">
        <v>709869.60000000009</v>
      </c>
    </row>
    <row r="4039" spans="2:6" x14ac:dyDescent="0.25">
      <c r="B4039" s="14">
        <v>3994</v>
      </c>
      <c r="C4039" s="17">
        <v>42</v>
      </c>
      <c r="D4039" s="17">
        <v>92.95</v>
      </c>
      <c r="E4039" s="17">
        <v>14836</v>
      </c>
      <c r="F4039" s="17">
        <v>100245.79999999993</v>
      </c>
    </row>
    <row r="4040" spans="2:6" x14ac:dyDescent="0.25">
      <c r="B4040" s="14">
        <v>3995</v>
      </c>
      <c r="C4040" s="17">
        <v>41</v>
      </c>
      <c r="D4040" s="17">
        <v>101.35</v>
      </c>
      <c r="E4040" s="17">
        <v>11734</v>
      </c>
      <c r="F4040" s="17">
        <v>-185268.89999999991</v>
      </c>
    </row>
    <row r="4041" spans="2:6" x14ac:dyDescent="0.25">
      <c r="B4041" s="14">
        <v>3996</v>
      </c>
      <c r="C4041" s="17">
        <v>42</v>
      </c>
      <c r="D4041" s="17">
        <v>81.91</v>
      </c>
      <c r="E4041" s="17">
        <v>21271</v>
      </c>
      <c r="F4041" s="17">
        <v>747239.39000000013</v>
      </c>
    </row>
    <row r="4042" spans="2:6" x14ac:dyDescent="0.25">
      <c r="B4042" s="14">
        <v>3997</v>
      </c>
      <c r="C4042" s="17">
        <v>43</v>
      </c>
      <c r="D4042" s="17">
        <v>99.84</v>
      </c>
      <c r="E4042" s="17">
        <v>20851</v>
      </c>
      <c r="F4042" s="17">
        <v>320992.15999999992</v>
      </c>
    </row>
    <row r="4043" spans="2:6" x14ac:dyDescent="0.25">
      <c r="B4043" s="14">
        <v>3998</v>
      </c>
      <c r="C4043" s="17">
        <v>43</v>
      </c>
      <c r="D4043" s="17">
        <v>77.989999999999995</v>
      </c>
      <c r="E4043" s="17">
        <v>22496</v>
      </c>
      <c r="F4043" s="17">
        <v>904912.9600000002</v>
      </c>
    </row>
    <row r="4044" spans="2:6" x14ac:dyDescent="0.25">
      <c r="B4044" s="14">
        <v>3999</v>
      </c>
      <c r="C4044" s="17">
        <v>41</v>
      </c>
      <c r="D4044" s="17">
        <v>83.7</v>
      </c>
      <c r="E4044" s="17">
        <v>19212</v>
      </c>
      <c r="F4044" s="17">
        <v>577451.59999999986</v>
      </c>
    </row>
    <row r="4045" spans="2:6" x14ac:dyDescent="0.25">
      <c r="B4045" s="14">
        <v>4000</v>
      </c>
      <c r="C4045" s="17">
        <v>39</v>
      </c>
      <c r="D4045" s="17">
        <v>88.72</v>
      </c>
      <c r="E4045" s="17">
        <v>13538</v>
      </c>
      <c r="F4045" s="17">
        <v>114988.64000000001</v>
      </c>
    </row>
    <row r="4046" spans="2:6" x14ac:dyDescent="0.25">
      <c r="B4046" s="14">
        <v>4001</v>
      </c>
      <c r="C4046" s="17">
        <v>42</v>
      </c>
      <c r="D4046" s="17">
        <v>77.459999999999994</v>
      </c>
      <c r="E4046" s="17">
        <v>16547</v>
      </c>
      <c r="F4046" s="17">
        <v>466148.38000000012</v>
      </c>
    </row>
    <row r="4047" spans="2:6" x14ac:dyDescent="0.25">
      <c r="B4047" s="14">
        <v>4002</v>
      </c>
      <c r="C4047" s="17">
        <v>43</v>
      </c>
      <c r="D4047" s="17">
        <v>84.28</v>
      </c>
      <c r="E4047" s="17">
        <v>8846</v>
      </c>
      <c r="F4047" s="17">
        <v>-215564.88</v>
      </c>
    </row>
    <row r="4048" spans="2:6" x14ac:dyDescent="0.25">
      <c r="B4048" s="14">
        <v>4003</v>
      </c>
      <c r="C4048" s="17">
        <v>40</v>
      </c>
      <c r="D4048" s="17">
        <v>86.67</v>
      </c>
      <c r="E4048" s="17">
        <v>18839</v>
      </c>
      <c r="F4048" s="17">
        <v>512624.86999999988</v>
      </c>
    </row>
    <row r="4049" spans="2:6" x14ac:dyDescent="0.25">
      <c r="B4049" s="14">
        <v>4004</v>
      </c>
      <c r="C4049" s="17">
        <v>42</v>
      </c>
      <c r="D4049" s="17">
        <v>103.56</v>
      </c>
      <c r="E4049" s="17">
        <v>19463</v>
      </c>
      <c r="F4049" s="17">
        <v>190102.71999999997</v>
      </c>
    </row>
    <row r="4050" spans="2:6" x14ac:dyDescent="0.25">
      <c r="B4050" s="14">
        <v>4005</v>
      </c>
      <c r="C4050" s="17">
        <v>44</v>
      </c>
      <c r="D4050" s="17">
        <v>97.77</v>
      </c>
      <c r="E4050" s="17">
        <v>13270</v>
      </c>
      <c r="F4050" s="17">
        <v>-90557.899999999907</v>
      </c>
    </row>
    <row r="4051" spans="2:6" x14ac:dyDescent="0.25">
      <c r="B4051" s="14">
        <v>4006</v>
      </c>
      <c r="C4051" s="17">
        <v>44</v>
      </c>
      <c r="D4051" s="17">
        <v>83.47</v>
      </c>
      <c r="E4051" s="17">
        <v>15373</v>
      </c>
      <c r="F4051" s="17">
        <v>249630.68999999994</v>
      </c>
    </row>
    <row r="4052" spans="2:6" x14ac:dyDescent="0.25">
      <c r="B4052" s="14">
        <v>4007</v>
      </c>
      <c r="C4052" s="17">
        <v>42</v>
      </c>
      <c r="D4052" s="17">
        <v>90.8</v>
      </c>
      <c r="E4052" s="17">
        <v>9690</v>
      </c>
      <c r="F4052" s="17">
        <v>-208522</v>
      </c>
    </row>
    <row r="4053" spans="2:6" x14ac:dyDescent="0.25">
      <c r="B4053" s="14">
        <v>4008</v>
      </c>
      <c r="C4053" s="17">
        <v>40</v>
      </c>
      <c r="D4053" s="17">
        <v>79.959999999999994</v>
      </c>
      <c r="E4053" s="17">
        <v>21708</v>
      </c>
      <c r="F4053" s="17">
        <v>865800.32000000007</v>
      </c>
    </row>
    <row r="4054" spans="2:6" x14ac:dyDescent="0.25">
      <c r="B4054" s="14">
        <v>4009</v>
      </c>
      <c r="C4054" s="17">
        <v>42</v>
      </c>
      <c r="D4054" s="17">
        <v>84.3</v>
      </c>
      <c r="E4054" s="17">
        <v>19564</v>
      </c>
      <c r="F4054" s="17">
        <v>572302.80000000005</v>
      </c>
    </row>
    <row r="4055" spans="2:6" x14ac:dyDescent="0.25">
      <c r="B4055" s="14">
        <v>4010</v>
      </c>
      <c r="C4055" s="17">
        <v>42</v>
      </c>
      <c r="D4055" s="17">
        <v>87.28</v>
      </c>
      <c r="E4055" s="17">
        <v>12965</v>
      </c>
      <c r="F4055" s="17">
        <v>53919.79999999993</v>
      </c>
    </row>
    <row r="4056" spans="2:6" x14ac:dyDescent="0.25">
      <c r="B4056" s="14">
        <v>4011</v>
      </c>
      <c r="C4056" s="17">
        <v>43</v>
      </c>
      <c r="D4056" s="17">
        <v>91.47</v>
      </c>
      <c r="E4056" s="17">
        <v>24820</v>
      </c>
      <c r="F4056" s="17">
        <v>751634.60000000009</v>
      </c>
    </row>
    <row r="4057" spans="2:6" x14ac:dyDescent="0.25">
      <c r="B4057" s="14">
        <v>4012</v>
      </c>
      <c r="C4057" s="17">
        <v>42</v>
      </c>
      <c r="D4057" s="17">
        <v>97.26</v>
      </c>
      <c r="E4057" s="17">
        <v>6552</v>
      </c>
      <c r="F4057" s="17">
        <v>-458583.52</v>
      </c>
    </row>
    <row r="4058" spans="2:6" x14ac:dyDescent="0.25">
      <c r="B4058" s="14">
        <v>4013</v>
      </c>
      <c r="C4058" s="17">
        <v>42</v>
      </c>
      <c r="D4058" s="17">
        <v>75.73</v>
      </c>
      <c r="E4058" s="17">
        <v>17861</v>
      </c>
      <c r="F4058" s="17">
        <v>601563.47</v>
      </c>
    </row>
    <row r="4059" spans="2:6" x14ac:dyDescent="0.25">
      <c r="B4059" s="14">
        <v>4014</v>
      </c>
      <c r="C4059" s="17">
        <v>39</v>
      </c>
      <c r="D4059" s="17">
        <v>99.39</v>
      </c>
      <c r="E4059" s="17">
        <v>16293</v>
      </c>
      <c r="F4059" s="17">
        <v>137518.72999999998</v>
      </c>
    </row>
    <row r="4060" spans="2:6" x14ac:dyDescent="0.25">
      <c r="B4060" s="14">
        <v>4015</v>
      </c>
      <c r="C4060" s="17">
        <v>44</v>
      </c>
      <c r="D4060" s="17">
        <v>101.99</v>
      </c>
      <c r="E4060" s="17">
        <v>18957</v>
      </c>
      <c r="F4060" s="17">
        <v>154910.57000000007</v>
      </c>
    </row>
    <row r="4061" spans="2:6" x14ac:dyDescent="0.25">
      <c r="B4061" s="14">
        <v>4016</v>
      </c>
      <c r="C4061" s="17">
        <v>40</v>
      </c>
      <c r="D4061" s="17">
        <v>102.53</v>
      </c>
      <c r="E4061" s="17">
        <v>9591</v>
      </c>
      <c r="F4061" s="17">
        <v>-308396.23</v>
      </c>
    </row>
    <row r="4062" spans="2:6" x14ac:dyDescent="0.25">
      <c r="B4062" s="14">
        <v>4017</v>
      </c>
      <c r="C4062" s="17">
        <v>42</v>
      </c>
      <c r="D4062" s="17">
        <v>86.92</v>
      </c>
      <c r="E4062" s="17">
        <v>16936</v>
      </c>
      <c r="F4062" s="17">
        <v>336874.87999999989</v>
      </c>
    </row>
    <row r="4063" spans="2:6" x14ac:dyDescent="0.25">
      <c r="B4063" s="14">
        <v>4018</v>
      </c>
      <c r="C4063" s="17">
        <v>42</v>
      </c>
      <c r="D4063" s="17">
        <v>102.52</v>
      </c>
      <c r="E4063" s="17">
        <v>24794</v>
      </c>
      <c r="F4063" s="17">
        <v>500777.12000000011</v>
      </c>
    </row>
    <row r="4064" spans="2:6" x14ac:dyDescent="0.25">
      <c r="B4064" s="14">
        <v>4019</v>
      </c>
      <c r="C4064" s="17">
        <v>44</v>
      </c>
      <c r="D4064" s="17">
        <v>86.69</v>
      </c>
      <c r="E4064" s="17">
        <v>13632</v>
      </c>
      <c r="F4064" s="17">
        <v>81201.920000000042</v>
      </c>
    </row>
    <row r="4065" spans="2:6" x14ac:dyDescent="0.25">
      <c r="B4065" s="14">
        <v>4020</v>
      </c>
      <c r="C4065" s="17">
        <v>41</v>
      </c>
      <c r="D4065" s="17">
        <v>104.33</v>
      </c>
      <c r="E4065" s="17">
        <v>15998</v>
      </c>
      <c r="F4065" s="17">
        <v>8612.6600000000326</v>
      </c>
    </row>
    <row r="4066" spans="2:6" x14ac:dyDescent="0.25">
      <c r="B4066" s="14">
        <v>4021</v>
      </c>
      <c r="C4066" s="17">
        <v>42</v>
      </c>
      <c r="D4066" s="17">
        <v>80.959999999999994</v>
      </c>
      <c r="E4066" s="17">
        <v>18144</v>
      </c>
      <c r="F4066" s="17">
        <v>529669.76</v>
      </c>
    </row>
    <row r="4067" spans="2:6" x14ac:dyDescent="0.25">
      <c r="B4067" s="14">
        <v>4022</v>
      </c>
      <c r="C4067" s="17">
        <v>41</v>
      </c>
      <c r="D4067" s="17">
        <v>92.03</v>
      </c>
      <c r="E4067" s="17">
        <v>22466</v>
      </c>
      <c r="F4067" s="17">
        <v>632082.02</v>
      </c>
    </row>
    <row r="4068" spans="2:6" x14ac:dyDescent="0.25">
      <c r="B4068" s="14">
        <v>4023</v>
      </c>
      <c r="C4068" s="17">
        <v>39</v>
      </c>
      <c r="D4068" s="17">
        <v>104.2</v>
      </c>
      <c r="E4068" s="17">
        <v>21598</v>
      </c>
      <c r="F4068" s="17">
        <v>355168.39999999991</v>
      </c>
    </row>
    <row r="4069" spans="2:6" x14ac:dyDescent="0.25">
      <c r="B4069" s="14">
        <v>4024</v>
      </c>
      <c r="C4069" s="17">
        <v>41</v>
      </c>
      <c r="D4069" s="17">
        <v>78.37</v>
      </c>
      <c r="E4069" s="17">
        <v>20886</v>
      </c>
      <c r="F4069" s="17">
        <v>813152.17999999993</v>
      </c>
    </row>
    <row r="4070" spans="2:6" x14ac:dyDescent="0.25">
      <c r="B4070" s="14">
        <v>4025</v>
      </c>
      <c r="C4070" s="17">
        <v>41</v>
      </c>
      <c r="D4070" s="17">
        <v>83.63</v>
      </c>
      <c r="E4070" s="17">
        <v>18038</v>
      </c>
      <c r="F4070" s="17">
        <v>491486.06000000006</v>
      </c>
    </row>
    <row r="4071" spans="2:6" x14ac:dyDescent="0.25">
      <c r="B4071" s="14">
        <v>4026</v>
      </c>
      <c r="C4071" s="17">
        <v>45</v>
      </c>
      <c r="D4071" s="17">
        <v>80.34</v>
      </c>
      <c r="E4071" s="17">
        <v>11770</v>
      </c>
      <c r="F4071" s="17">
        <v>16978.199999999953</v>
      </c>
    </row>
    <row r="4072" spans="2:6" x14ac:dyDescent="0.25">
      <c r="B4072" s="14">
        <v>4027</v>
      </c>
      <c r="C4072" s="17">
        <v>42</v>
      </c>
      <c r="D4072" s="17">
        <v>78</v>
      </c>
      <c r="E4072" s="17">
        <v>19319</v>
      </c>
      <c r="F4072" s="17">
        <v>676201</v>
      </c>
    </row>
    <row r="4073" spans="2:6" x14ac:dyDescent="0.25">
      <c r="B4073" s="14">
        <v>4028</v>
      </c>
      <c r="C4073" s="17">
        <v>43</v>
      </c>
      <c r="D4073" s="17">
        <v>86.48</v>
      </c>
      <c r="E4073" s="17">
        <v>18240</v>
      </c>
      <c r="F4073" s="17">
        <v>418044.79999999981</v>
      </c>
    </row>
    <row r="4074" spans="2:6" x14ac:dyDescent="0.25">
      <c r="B4074" s="14">
        <v>4029</v>
      </c>
      <c r="C4074" s="17">
        <v>42</v>
      </c>
      <c r="D4074" s="17">
        <v>84.42</v>
      </c>
      <c r="E4074" s="17">
        <v>14871</v>
      </c>
      <c r="F4074" s="17">
        <v>229337.17999999993</v>
      </c>
    </row>
    <row r="4075" spans="2:6" x14ac:dyDescent="0.25">
      <c r="B4075" s="14">
        <v>4030</v>
      </c>
      <c r="C4075" s="17">
        <v>39</v>
      </c>
      <c r="D4075" s="17">
        <v>97.26</v>
      </c>
      <c r="E4075" s="17">
        <v>11862</v>
      </c>
      <c r="F4075" s="17">
        <v>-105778.12000000011</v>
      </c>
    </row>
    <row r="4076" spans="2:6" x14ac:dyDescent="0.25">
      <c r="B4076" s="14">
        <v>4031</v>
      </c>
      <c r="C4076" s="17">
        <v>42</v>
      </c>
      <c r="D4076" s="17">
        <v>77.94</v>
      </c>
      <c r="E4076" s="17">
        <v>20955</v>
      </c>
      <c r="F4076" s="17">
        <v>806702.3</v>
      </c>
    </row>
    <row r="4077" spans="2:6" x14ac:dyDescent="0.25">
      <c r="B4077" s="14">
        <v>4032</v>
      </c>
      <c r="C4077" s="17">
        <v>42</v>
      </c>
      <c r="D4077" s="17">
        <v>101.64</v>
      </c>
      <c r="E4077" s="17">
        <v>10701</v>
      </c>
      <c r="F4077" s="17">
        <v>-257592.64</v>
      </c>
    </row>
    <row r="4078" spans="2:6" x14ac:dyDescent="0.25">
      <c r="B4078" s="14">
        <v>4033</v>
      </c>
      <c r="C4078" s="17">
        <v>42</v>
      </c>
      <c r="D4078" s="17">
        <v>77.38</v>
      </c>
      <c r="E4078" s="17">
        <v>14533</v>
      </c>
      <c r="F4078" s="17">
        <v>307117.45999999996</v>
      </c>
    </row>
    <row r="4079" spans="2:6" x14ac:dyDescent="0.25">
      <c r="B4079" s="14">
        <v>4034</v>
      </c>
      <c r="C4079" s="17">
        <v>44</v>
      </c>
      <c r="D4079" s="17">
        <v>88.93</v>
      </c>
      <c r="E4079" s="17">
        <v>12511</v>
      </c>
      <c r="F4079" s="17">
        <v>-23398.230000000098</v>
      </c>
    </row>
    <row r="4080" spans="2:6" x14ac:dyDescent="0.25">
      <c r="B4080" s="14">
        <v>4035</v>
      </c>
      <c r="C4080" s="17">
        <v>43</v>
      </c>
      <c r="D4080" s="17">
        <v>97.39</v>
      </c>
      <c r="E4080" s="17">
        <v>17427</v>
      </c>
      <c r="F4080" s="17">
        <v>171396.46999999997</v>
      </c>
    </row>
    <row r="4081" spans="2:6" x14ac:dyDescent="0.25">
      <c r="B4081" s="14">
        <v>4036</v>
      </c>
      <c r="C4081" s="17">
        <v>42</v>
      </c>
      <c r="D4081" s="17">
        <v>99.48</v>
      </c>
      <c r="E4081" s="17">
        <v>20790</v>
      </c>
      <c r="F4081" s="17">
        <v>345840.79999999981</v>
      </c>
    </row>
    <row r="4082" spans="2:6" x14ac:dyDescent="0.25">
      <c r="B4082" s="14">
        <v>4037</v>
      </c>
      <c r="C4082" s="17">
        <v>43</v>
      </c>
      <c r="D4082" s="17">
        <v>76.92</v>
      </c>
      <c r="E4082" s="17">
        <v>2866</v>
      </c>
      <c r="F4082" s="17">
        <v>-623356.72</v>
      </c>
    </row>
    <row r="4083" spans="2:6" x14ac:dyDescent="0.25">
      <c r="B4083" s="14">
        <v>4038</v>
      </c>
      <c r="C4083" s="17">
        <v>44</v>
      </c>
      <c r="D4083" s="17">
        <v>98.34</v>
      </c>
      <c r="E4083" s="17">
        <v>17569</v>
      </c>
      <c r="F4083" s="17">
        <v>145459.53999999992</v>
      </c>
    </row>
    <row r="4084" spans="2:6" x14ac:dyDescent="0.25">
      <c r="B4084" s="14">
        <v>4039</v>
      </c>
      <c r="C4084" s="17">
        <v>39</v>
      </c>
      <c r="D4084" s="17">
        <v>89.65</v>
      </c>
      <c r="E4084" s="17">
        <v>20823</v>
      </c>
      <c r="F4084" s="17">
        <v>614898.04999999981</v>
      </c>
    </row>
    <row r="4085" spans="2:6" x14ac:dyDescent="0.25">
      <c r="B4085" s="14">
        <v>4040</v>
      </c>
      <c r="C4085" s="17">
        <v>41</v>
      </c>
      <c r="D4085" s="17">
        <v>85.8</v>
      </c>
      <c r="E4085" s="17">
        <v>26603</v>
      </c>
      <c r="F4085" s="17">
        <v>1070736.6000000001</v>
      </c>
    </row>
    <row r="4086" spans="2:6" x14ac:dyDescent="0.25">
      <c r="B4086" s="14">
        <v>4041</v>
      </c>
      <c r="C4086" s="17">
        <v>40</v>
      </c>
      <c r="D4086" s="17">
        <v>90.08</v>
      </c>
      <c r="E4086" s="17">
        <v>21893</v>
      </c>
      <c r="F4086" s="17">
        <v>658865.56000000006</v>
      </c>
    </row>
    <row r="4087" spans="2:6" x14ac:dyDescent="0.25">
      <c r="B4087" s="14">
        <v>4042</v>
      </c>
      <c r="C4087" s="17">
        <v>44</v>
      </c>
      <c r="D4087" s="17">
        <v>85.59</v>
      </c>
      <c r="E4087" s="17">
        <v>7014</v>
      </c>
      <c r="F4087" s="17">
        <v>-363158.26</v>
      </c>
    </row>
    <row r="4088" spans="2:6" x14ac:dyDescent="0.25">
      <c r="B4088" s="14">
        <v>4043</v>
      </c>
      <c r="C4088" s="17">
        <v>44</v>
      </c>
      <c r="D4088" s="17">
        <v>80.2</v>
      </c>
      <c r="E4088" s="17">
        <v>13486</v>
      </c>
      <c r="F4088" s="17">
        <v>158752.79999999993</v>
      </c>
    </row>
    <row r="4089" spans="2:6" x14ac:dyDescent="0.25">
      <c r="B4089" s="14">
        <v>4044</v>
      </c>
      <c r="C4089" s="17">
        <v>40</v>
      </c>
      <c r="D4089" s="17">
        <v>93.62</v>
      </c>
      <c r="E4089" s="17">
        <v>14514</v>
      </c>
      <c r="F4089" s="17">
        <v>98925.319999999949</v>
      </c>
    </row>
    <row r="4090" spans="2:6" x14ac:dyDescent="0.25">
      <c r="B4090" s="14">
        <v>4045</v>
      </c>
      <c r="C4090" s="17">
        <v>40</v>
      </c>
      <c r="D4090" s="17">
        <v>85.86</v>
      </c>
      <c r="E4090" s="17">
        <v>7384</v>
      </c>
      <c r="F4090" s="17">
        <v>-309934.24</v>
      </c>
    </row>
    <row r="4091" spans="2:6" x14ac:dyDescent="0.25">
      <c r="B4091" s="14">
        <v>4046</v>
      </c>
      <c r="C4091" s="17">
        <v>42</v>
      </c>
      <c r="D4091" s="17">
        <v>101.15</v>
      </c>
      <c r="E4091" s="17">
        <v>12773</v>
      </c>
      <c r="F4091" s="17">
        <v>-136627.95000000007</v>
      </c>
    </row>
    <row r="4092" spans="2:6" x14ac:dyDescent="0.25">
      <c r="B4092" s="14">
        <v>4047</v>
      </c>
      <c r="C4092" s="17">
        <v>42</v>
      </c>
      <c r="D4092" s="17">
        <v>100.98</v>
      </c>
      <c r="E4092" s="17">
        <v>11387</v>
      </c>
      <c r="F4092" s="17">
        <v>-212100.26</v>
      </c>
    </row>
    <row r="4093" spans="2:6" x14ac:dyDescent="0.25">
      <c r="B4093" s="14">
        <v>4048</v>
      </c>
      <c r="C4093" s="17">
        <v>39</v>
      </c>
      <c r="D4093" s="17">
        <v>101.28</v>
      </c>
      <c r="E4093" s="17">
        <v>13789</v>
      </c>
      <c r="F4093" s="17">
        <v>-40309.920000000042</v>
      </c>
    </row>
    <row r="4094" spans="2:6" x14ac:dyDescent="0.25">
      <c r="B4094" s="14">
        <v>4049</v>
      </c>
      <c r="C4094" s="17">
        <v>45</v>
      </c>
      <c r="D4094" s="17">
        <v>104.55</v>
      </c>
      <c r="E4094" s="17">
        <v>12249</v>
      </c>
      <c r="F4094" s="17">
        <v>-244286.94999999995</v>
      </c>
    </row>
    <row r="4095" spans="2:6" x14ac:dyDescent="0.25">
      <c r="B4095" s="14">
        <v>4050</v>
      </c>
      <c r="C4095" s="17">
        <v>44</v>
      </c>
      <c r="D4095" s="17">
        <v>97.52</v>
      </c>
      <c r="E4095" s="17">
        <v>20585</v>
      </c>
      <c r="F4095" s="17">
        <v>333225.80000000005</v>
      </c>
    </row>
    <row r="4096" spans="2:6" x14ac:dyDescent="0.25">
      <c r="B4096" s="14">
        <v>4051</v>
      </c>
      <c r="C4096" s="17">
        <v>44</v>
      </c>
      <c r="D4096" s="17">
        <v>88.01</v>
      </c>
      <c r="E4096" s="17">
        <v>13713</v>
      </c>
      <c r="F4096" s="17">
        <v>68633.869999999879</v>
      </c>
    </row>
    <row r="4097" spans="2:6" x14ac:dyDescent="0.25">
      <c r="B4097" s="14">
        <v>4052</v>
      </c>
      <c r="C4097" s="17">
        <v>39</v>
      </c>
      <c r="D4097" s="17">
        <v>86.29</v>
      </c>
      <c r="E4097" s="17">
        <v>16098</v>
      </c>
      <c r="F4097" s="17">
        <v>336583.57999999984</v>
      </c>
    </row>
    <row r="4098" spans="2:6" x14ac:dyDescent="0.25">
      <c r="B4098" s="14">
        <v>4053</v>
      </c>
      <c r="C4098" s="17">
        <v>40</v>
      </c>
      <c r="D4098" s="17">
        <v>95.1</v>
      </c>
      <c r="E4098" s="17">
        <v>14771</v>
      </c>
      <c r="F4098" s="17">
        <v>93866.90000000014</v>
      </c>
    </row>
    <row r="4099" spans="2:6" x14ac:dyDescent="0.25">
      <c r="B4099" s="14">
        <v>4054</v>
      </c>
      <c r="C4099" s="17">
        <v>40</v>
      </c>
      <c r="D4099" s="17">
        <v>82.55</v>
      </c>
      <c r="E4099" s="17">
        <v>22423</v>
      </c>
      <c r="F4099" s="17">
        <v>864238.35000000009</v>
      </c>
    </row>
    <row r="4100" spans="2:6" x14ac:dyDescent="0.25">
      <c r="B4100" s="14">
        <v>4055</v>
      </c>
      <c r="C4100" s="17">
        <v>43</v>
      </c>
      <c r="D4100" s="17">
        <v>93.3</v>
      </c>
      <c r="E4100" s="17">
        <v>12332</v>
      </c>
      <c r="F4100" s="17">
        <v>-76783.599999999977</v>
      </c>
    </row>
    <row r="4101" spans="2:6" x14ac:dyDescent="0.25">
      <c r="B4101" s="14">
        <v>4056</v>
      </c>
      <c r="C4101" s="17">
        <v>41</v>
      </c>
      <c r="D4101" s="17">
        <v>76.760000000000005</v>
      </c>
      <c r="E4101" s="17">
        <v>13149</v>
      </c>
      <c r="F4101" s="17">
        <v>218224.76</v>
      </c>
    </row>
    <row r="4102" spans="2:6" x14ac:dyDescent="0.25">
      <c r="B4102" s="14">
        <v>4057</v>
      </c>
      <c r="C4102" s="17">
        <v>42</v>
      </c>
      <c r="D4102" s="17">
        <v>85.73</v>
      </c>
      <c r="E4102" s="17">
        <v>14888</v>
      </c>
      <c r="F4102" s="17">
        <v>211067.76</v>
      </c>
    </row>
    <row r="4103" spans="2:6" x14ac:dyDescent="0.25">
      <c r="B4103" s="14">
        <v>4058</v>
      </c>
      <c r="C4103" s="17">
        <v>39</v>
      </c>
      <c r="D4103" s="17">
        <v>103.33</v>
      </c>
      <c r="E4103" s="17">
        <v>12814</v>
      </c>
      <c r="F4103" s="17">
        <v>-123830.62</v>
      </c>
    </row>
    <row r="4104" spans="2:6" x14ac:dyDescent="0.25">
      <c r="B4104" s="14">
        <v>4059</v>
      </c>
      <c r="C4104" s="17">
        <v>42</v>
      </c>
      <c r="D4104" s="17">
        <v>82.95</v>
      </c>
      <c r="E4104" s="17">
        <v>20178</v>
      </c>
      <c r="F4104" s="17">
        <v>644180.89999999991</v>
      </c>
    </row>
    <row r="4105" spans="2:6" x14ac:dyDescent="0.25">
      <c r="B4105" s="14">
        <v>4060</v>
      </c>
      <c r="C4105" s="17">
        <v>39</v>
      </c>
      <c r="D4105" s="17">
        <v>91.73</v>
      </c>
      <c r="E4105" s="17">
        <v>19033</v>
      </c>
      <c r="F4105" s="17">
        <v>449382.90999999992</v>
      </c>
    </row>
    <row r="4106" spans="2:6" x14ac:dyDescent="0.25">
      <c r="B4106" s="14">
        <v>4061</v>
      </c>
      <c r="C4106" s="17">
        <v>41</v>
      </c>
      <c r="D4106" s="17">
        <v>91.45</v>
      </c>
      <c r="E4106" s="17">
        <v>20927</v>
      </c>
      <c r="F4106" s="17">
        <v>542691.84999999986</v>
      </c>
    </row>
    <row r="4107" spans="2:6" x14ac:dyDescent="0.25">
      <c r="B4107" s="14">
        <v>4062</v>
      </c>
      <c r="C4107" s="17">
        <v>41</v>
      </c>
      <c r="D4107" s="17">
        <v>84.38</v>
      </c>
      <c r="E4107" s="17">
        <v>20464</v>
      </c>
      <c r="F4107" s="17">
        <v>656559.68000000017</v>
      </c>
    </row>
    <row r="4108" spans="2:6" x14ac:dyDescent="0.25">
      <c r="B4108" s="14">
        <v>4063</v>
      </c>
      <c r="C4108" s="17">
        <v>42</v>
      </c>
      <c r="D4108" s="17">
        <v>84.75</v>
      </c>
      <c r="E4108" s="17">
        <v>20568</v>
      </c>
      <c r="F4108" s="17">
        <v>636038</v>
      </c>
    </row>
    <row r="4109" spans="2:6" x14ac:dyDescent="0.25">
      <c r="B4109" s="14">
        <v>4064</v>
      </c>
      <c r="C4109" s="17">
        <v>42</v>
      </c>
      <c r="D4109" s="17">
        <v>83.82</v>
      </c>
      <c r="E4109" s="17">
        <v>9015</v>
      </c>
      <c r="F4109" s="17">
        <v>-190282.29999999993</v>
      </c>
    </row>
    <row r="4110" spans="2:6" x14ac:dyDescent="0.25">
      <c r="B4110" s="14">
        <v>4065</v>
      </c>
      <c r="C4110" s="17">
        <v>42</v>
      </c>
      <c r="D4110" s="17">
        <v>77.66</v>
      </c>
      <c r="E4110" s="17">
        <v>8099</v>
      </c>
      <c r="F4110" s="17">
        <v>-207425.33999999997</v>
      </c>
    </row>
    <row r="4111" spans="2:6" x14ac:dyDescent="0.25">
      <c r="B4111" s="14">
        <v>4066</v>
      </c>
      <c r="C4111" s="17">
        <v>43</v>
      </c>
      <c r="D4111" s="17">
        <v>93.55</v>
      </c>
      <c r="E4111" s="17">
        <v>19496</v>
      </c>
      <c r="F4111" s="17">
        <v>367525.19999999995</v>
      </c>
    </row>
    <row r="4112" spans="2:6" x14ac:dyDescent="0.25">
      <c r="B4112" s="14">
        <v>4067</v>
      </c>
      <c r="C4112" s="17">
        <v>45</v>
      </c>
      <c r="D4112" s="17">
        <v>100.01</v>
      </c>
      <c r="E4112" s="17">
        <v>16213</v>
      </c>
      <c r="F4112" s="17">
        <v>25339.869999999879</v>
      </c>
    </row>
    <row r="4113" spans="2:6" x14ac:dyDescent="0.25">
      <c r="B4113" s="14">
        <v>4068</v>
      </c>
      <c r="C4113" s="17">
        <v>40</v>
      </c>
      <c r="D4113" s="17">
        <v>90.87</v>
      </c>
      <c r="E4113" s="17">
        <v>17923</v>
      </c>
      <c r="F4113" s="17">
        <v>371093.99</v>
      </c>
    </row>
    <row r="4114" spans="2:6" x14ac:dyDescent="0.25">
      <c r="B4114" s="14">
        <v>4069</v>
      </c>
      <c r="C4114" s="17">
        <v>40</v>
      </c>
      <c r="D4114" s="17">
        <v>94.59</v>
      </c>
      <c r="E4114" s="17">
        <v>24622</v>
      </c>
      <c r="F4114" s="17">
        <v>735903.02</v>
      </c>
    </row>
    <row r="4115" spans="2:6" x14ac:dyDescent="0.25">
      <c r="B4115" s="14">
        <v>4070</v>
      </c>
      <c r="C4115" s="17">
        <v>42</v>
      </c>
      <c r="D4115" s="17">
        <v>91.17</v>
      </c>
      <c r="E4115" s="17">
        <v>9460</v>
      </c>
      <c r="F4115" s="17">
        <v>-227248.20000000007</v>
      </c>
    </row>
    <row r="4116" spans="2:6" x14ac:dyDescent="0.25">
      <c r="B4116" s="14">
        <v>4071</v>
      </c>
      <c r="C4116" s="17">
        <v>39</v>
      </c>
      <c r="D4116" s="17">
        <v>100.13</v>
      </c>
      <c r="E4116" s="17">
        <v>25399</v>
      </c>
      <c r="F4116" s="17">
        <v>670638.13000000012</v>
      </c>
    </row>
    <row r="4117" spans="2:6" x14ac:dyDescent="0.25">
      <c r="B4117" s="14">
        <v>4072</v>
      </c>
      <c r="C4117" s="17">
        <v>42</v>
      </c>
      <c r="D4117" s="17">
        <v>88.96</v>
      </c>
      <c r="E4117" s="17">
        <v>24406</v>
      </c>
      <c r="F4117" s="17">
        <v>810584.24000000022</v>
      </c>
    </row>
    <row r="4118" spans="2:6" x14ac:dyDescent="0.25">
      <c r="B4118" s="14">
        <v>4073</v>
      </c>
      <c r="C4118" s="17">
        <v>41</v>
      </c>
      <c r="D4118" s="17">
        <v>99.81</v>
      </c>
      <c r="E4118" s="17">
        <v>22821</v>
      </c>
      <c r="F4118" s="17">
        <v>477953.99</v>
      </c>
    </row>
    <row r="4119" spans="2:6" x14ac:dyDescent="0.25">
      <c r="B4119" s="14">
        <v>4074</v>
      </c>
      <c r="C4119" s="17">
        <v>39</v>
      </c>
      <c r="D4119" s="17">
        <v>96.57</v>
      </c>
      <c r="E4119" s="17">
        <v>18933</v>
      </c>
      <c r="F4119" s="17">
        <v>350920.19000000018</v>
      </c>
    </row>
    <row r="4120" spans="2:6" x14ac:dyDescent="0.25">
      <c r="B4120" s="14">
        <v>4075</v>
      </c>
      <c r="C4120" s="17">
        <v>39</v>
      </c>
      <c r="D4120" s="17">
        <v>97.61</v>
      </c>
      <c r="E4120" s="17">
        <v>12422</v>
      </c>
      <c r="F4120" s="17">
        <v>-74991.420000000042</v>
      </c>
    </row>
    <row r="4121" spans="2:6" x14ac:dyDescent="0.25">
      <c r="B4121" s="14">
        <v>4076</v>
      </c>
      <c r="C4121" s="17">
        <v>41</v>
      </c>
      <c r="D4121" s="17">
        <v>97.08</v>
      </c>
      <c r="E4121" s="17">
        <v>7148</v>
      </c>
      <c r="F4121" s="17">
        <v>-414543.83999999997</v>
      </c>
    </row>
    <row r="4122" spans="2:6" x14ac:dyDescent="0.25">
      <c r="B4122" s="14">
        <v>4077</v>
      </c>
      <c r="C4122" s="17">
        <v>45</v>
      </c>
      <c r="D4122" s="17">
        <v>75.73</v>
      </c>
      <c r="E4122" s="17">
        <v>17943</v>
      </c>
      <c r="F4122" s="17">
        <v>554398.60999999987</v>
      </c>
    </row>
    <row r="4123" spans="2:6" x14ac:dyDescent="0.25">
      <c r="B4123" s="14">
        <v>4078</v>
      </c>
      <c r="C4123" s="17">
        <v>40</v>
      </c>
      <c r="D4123" s="17">
        <v>90.42</v>
      </c>
      <c r="E4123" s="17">
        <v>21672</v>
      </c>
      <c r="F4123" s="17">
        <v>636265.76</v>
      </c>
    </row>
    <row r="4124" spans="2:6" x14ac:dyDescent="0.25">
      <c r="B4124" s="14">
        <v>4079</v>
      </c>
      <c r="C4124" s="17">
        <v>44</v>
      </c>
      <c r="D4124" s="17">
        <v>92.71</v>
      </c>
      <c r="E4124" s="17">
        <v>5536</v>
      </c>
      <c r="F4124" s="17">
        <v>-505162.55999999994</v>
      </c>
    </row>
    <row r="4125" spans="2:6" x14ac:dyDescent="0.25">
      <c r="B4125" s="14">
        <v>4080</v>
      </c>
      <c r="C4125" s="17">
        <v>40</v>
      </c>
      <c r="D4125" s="17">
        <v>87.92</v>
      </c>
      <c r="E4125" s="17">
        <v>25591</v>
      </c>
      <c r="F4125" s="17">
        <v>969008.28</v>
      </c>
    </row>
    <row r="4126" spans="2:6" x14ac:dyDescent="0.25">
      <c r="B4126" s="14">
        <v>4081</v>
      </c>
      <c r="C4126" s="17">
        <v>42</v>
      </c>
      <c r="D4126" s="17">
        <v>77.72</v>
      </c>
      <c r="E4126" s="17">
        <v>8554</v>
      </c>
      <c r="F4126" s="17">
        <v>-171838.88</v>
      </c>
    </row>
    <row r="4127" spans="2:6" x14ac:dyDescent="0.25">
      <c r="B4127" s="14">
        <v>4082</v>
      </c>
      <c r="C4127" s="17">
        <v>43</v>
      </c>
      <c r="D4127" s="17">
        <v>77.150000000000006</v>
      </c>
      <c r="E4127" s="17">
        <v>22228</v>
      </c>
      <c r="F4127" s="17">
        <v>902677.79999999981</v>
      </c>
    </row>
    <row r="4128" spans="2:6" x14ac:dyDescent="0.25">
      <c r="B4128" s="14">
        <v>4083</v>
      </c>
      <c r="C4128" s="17">
        <v>45</v>
      </c>
      <c r="D4128" s="17">
        <v>103.33</v>
      </c>
      <c r="E4128" s="17">
        <v>12813</v>
      </c>
      <c r="F4128" s="17">
        <v>-200765.28999999992</v>
      </c>
    </row>
    <row r="4129" spans="2:6" x14ac:dyDescent="0.25">
      <c r="B4129" s="14">
        <v>4084</v>
      </c>
      <c r="C4129" s="17">
        <v>44</v>
      </c>
      <c r="D4129" s="17">
        <v>85.02</v>
      </c>
      <c r="E4129" s="17">
        <v>19528</v>
      </c>
      <c r="F4129" s="17">
        <v>516569.44000000018</v>
      </c>
    </row>
    <row r="4130" spans="2:6" x14ac:dyDescent="0.25">
      <c r="B4130" s="14">
        <v>4085</v>
      </c>
      <c r="C4130" s="17">
        <v>41</v>
      </c>
      <c r="D4130" s="17">
        <v>91.86</v>
      </c>
      <c r="E4130" s="17">
        <v>19826</v>
      </c>
      <c r="F4130" s="17">
        <v>461291.6399999999</v>
      </c>
    </row>
    <row r="4131" spans="2:6" x14ac:dyDescent="0.25">
      <c r="B4131" s="14">
        <v>4086</v>
      </c>
      <c r="C4131" s="17">
        <v>41</v>
      </c>
      <c r="D4131" s="17">
        <v>88.87</v>
      </c>
      <c r="E4131" s="17">
        <v>19041</v>
      </c>
      <c r="F4131" s="17">
        <v>466304.32999999984</v>
      </c>
    </row>
    <row r="4132" spans="2:6" x14ac:dyDescent="0.25">
      <c r="B4132" s="14">
        <v>4087</v>
      </c>
      <c r="C4132" s="17">
        <v>42</v>
      </c>
      <c r="D4132" s="17">
        <v>75.91</v>
      </c>
      <c r="E4132" s="17">
        <v>13739</v>
      </c>
      <c r="F4132" s="17">
        <v>264095.51</v>
      </c>
    </row>
    <row r="4133" spans="2:6" x14ac:dyDescent="0.25">
      <c r="B4133" s="14">
        <v>4088</v>
      </c>
      <c r="C4133" s="17">
        <v>39</v>
      </c>
      <c r="D4133" s="17">
        <v>98.94</v>
      </c>
      <c r="E4133" s="17">
        <v>15760</v>
      </c>
      <c r="F4133" s="17">
        <v>112305.60000000009</v>
      </c>
    </row>
    <row r="4134" spans="2:6" x14ac:dyDescent="0.25">
      <c r="B4134" s="14">
        <v>4089</v>
      </c>
      <c r="C4134" s="17">
        <v>42</v>
      </c>
      <c r="D4134" s="17">
        <v>101.59</v>
      </c>
      <c r="E4134" s="17">
        <v>17464</v>
      </c>
      <c r="F4134" s="17">
        <v>117680.23999999999</v>
      </c>
    </row>
    <row r="4135" spans="2:6" x14ac:dyDescent="0.25">
      <c r="B4135" s="14">
        <v>4090</v>
      </c>
      <c r="C4135" s="17">
        <v>40</v>
      </c>
      <c r="D4135" s="17">
        <v>93.3</v>
      </c>
      <c r="E4135" s="17">
        <v>11839</v>
      </c>
      <c r="F4135" s="17">
        <v>-72177.699999999953</v>
      </c>
    </row>
    <row r="4136" spans="2:6" x14ac:dyDescent="0.25">
      <c r="B4136" s="14">
        <v>4091</v>
      </c>
      <c r="C4136" s="17">
        <v>43</v>
      </c>
      <c r="D4136" s="17">
        <v>80.31</v>
      </c>
      <c r="E4136" s="17">
        <v>19154</v>
      </c>
      <c r="F4136" s="17">
        <v>599766.26</v>
      </c>
    </row>
    <row r="4137" spans="2:6" x14ac:dyDescent="0.25">
      <c r="B4137" s="14">
        <v>4092</v>
      </c>
      <c r="C4137" s="17">
        <v>45</v>
      </c>
      <c r="D4137" s="17">
        <v>104.44</v>
      </c>
      <c r="E4137" s="17">
        <v>12489</v>
      </c>
      <c r="F4137" s="17">
        <v>-231045.15999999992</v>
      </c>
    </row>
    <row r="4138" spans="2:6" x14ac:dyDescent="0.25">
      <c r="B4138" s="14">
        <v>4093</v>
      </c>
      <c r="C4138" s="17">
        <v>45</v>
      </c>
      <c r="D4138" s="17">
        <v>94.9</v>
      </c>
      <c r="E4138" s="17">
        <v>15369</v>
      </c>
      <c r="F4138" s="17">
        <v>58307.899999999907</v>
      </c>
    </row>
    <row r="4139" spans="2:6" x14ac:dyDescent="0.25">
      <c r="B4139" s="14">
        <v>4094</v>
      </c>
      <c r="C4139" s="17">
        <v>42</v>
      </c>
      <c r="D4139" s="17">
        <v>97.23</v>
      </c>
      <c r="E4139" s="17">
        <v>17014</v>
      </c>
      <c r="F4139" s="17">
        <v>166926.77999999991</v>
      </c>
    </row>
    <row r="4140" spans="2:6" x14ac:dyDescent="0.25">
      <c r="B4140" s="14">
        <v>4095</v>
      </c>
      <c r="C4140" s="17">
        <v>44</v>
      </c>
      <c r="D4140" s="17">
        <v>81.040000000000006</v>
      </c>
      <c r="E4140" s="17">
        <v>18391</v>
      </c>
      <c r="F4140" s="17">
        <v>510198.35999999987</v>
      </c>
    </row>
    <row r="4141" spans="2:6" x14ac:dyDescent="0.25">
      <c r="B4141" s="14">
        <v>4096</v>
      </c>
      <c r="C4141" s="17">
        <v>42</v>
      </c>
      <c r="D4141" s="17">
        <v>97.09</v>
      </c>
      <c r="E4141" s="17">
        <v>23912</v>
      </c>
      <c r="F4141" s="17">
        <v>582567.91999999993</v>
      </c>
    </row>
    <row r="4142" spans="2:6" x14ac:dyDescent="0.25">
      <c r="B4142" s="14">
        <v>4097</v>
      </c>
      <c r="C4142" s="17">
        <v>42</v>
      </c>
      <c r="D4142" s="17">
        <v>81.78</v>
      </c>
      <c r="E4142" s="17">
        <v>11804</v>
      </c>
      <c r="F4142" s="17">
        <v>37896.880000000005</v>
      </c>
    </row>
    <row r="4143" spans="2:6" x14ac:dyDescent="0.25">
      <c r="B4143" s="14">
        <v>4098</v>
      </c>
      <c r="C4143" s="17">
        <v>43</v>
      </c>
      <c r="D4143" s="17">
        <v>85.16</v>
      </c>
      <c r="E4143" s="17">
        <v>21247</v>
      </c>
      <c r="F4143" s="17">
        <v>655137.48</v>
      </c>
    </row>
    <row r="4144" spans="2:6" x14ac:dyDescent="0.25">
      <c r="B4144" s="14">
        <v>4099</v>
      </c>
      <c r="C4144" s="17">
        <v>41</v>
      </c>
      <c r="D4144" s="17">
        <v>100.88</v>
      </c>
      <c r="E4144" s="17">
        <v>16332</v>
      </c>
      <c r="F4144" s="17">
        <v>82883.840000000084</v>
      </c>
    </row>
    <row r="4145" spans="2:6" x14ac:dyDescent="0.25">
      <c r="B4145" s="14">
        <v>4100</v>
      </c>
      <c r="C4145" s="17">
        <v>41</v>
      </c>
      <c r="D4145" s="17">
        <v>81.540000000000006</v>
      </c>
      <c r="E4145" s="17">
        <v>25956</v>
      </c>
      <c r="F4145" s="17">
        <v>1134595.7599999998</v>
      </c>
    </row>
    <row r="4146" spans="2:6" x14ac:dyDescent="0.25">
      <c r="B4146" s="14">
        <v>4101</v>
      </c>
      <c r="C4146" s="17">
        <v>41</v>
      </c>
      <c r="D4146" s="17">
        <v>80.12</v>
      </c>
      <c r="E4146" s="17">
        <v>19463</v>
      </c>
      <c r="F4146" s="17">
        <v>665778.43999999994</v>
      </c>
    </row>
    <row r="4147" spans="2:6" x14ac:dyDescent="0.25">
      <c r="B4147" s="14">
        <v>4102</v>
      </c>
      <c r="C4147" s="17">
        <v>43</v>
      </c>
      <c r="D4147" s="17">
        <v>101.14</v>
      </c>
      <c r="E4147" s="17">
        <v>18010</v>
      </c>
      <c r="F4147" s="17">
        <v>138028.59999999998</v>
      </c>
    </row>
    <row r="4148" spans="2:6" x14ac:dyDescent="0.25">
      <c r="B4148" s="14">
        <v>4103</v>
      </c>
      <c r="C4148" s="17">
        <v>41</v>
      </c>
      <c r="D4148" s="17">
        <v>95.03</v>
      </c>
      <c r="E4148" s="17">
        <v>22944</v>
      </c>
      <c r="F4148" s="17">
        <v>594783.67999999993</v>
      </c>
    </row>
    <row r="4149" spans="2:6" x14ac:dyDescent="0.25">
      <c r="B4149" s="14">
        <v>4104</v>
      </c>
      <c r="C4149" s="17">
        <v>42</v>
      </c>
      <c r="D4149" s="17">
        <v>91.23</v>
      </c>
      <c r="E4149" s="17">
        <v>10290</v>
      </c>
      <c r="F4149" s="17">
        <v>-173226.70000000007</v>
      </c>
    </row>
    <row r="4150" spans="2:6" x14ac:dyDescent="0.25">
      <c r="B4150" s="14">
        <v>4105</v>
      </c>
      <c r="C4150" s="17">
        <v>40</v>
      </c>
      <c r="D4150" s="17">
        <v>95.56</v>
      </c>
      <c r="E4150" s="17">
        <v>12372</v>
      </c>
      <c r="F4150" s="17">
        <v>-65120.320000000065</v>
      </c>
    </row>
    <row r="4151" spans="2:6" x14ac:dyDescent="0.25">
      <c r="B4151" s="14">
        <v>4106</v>
      </c>
      <c r="C4151" s="17">
        <v>40</v>
      </c>
      <c r="D4151" s="17">
        <v>95.34</v>
      </c>
      <c r="E4151" s="17">
        <v>20649</v>
      </c>
      <c r="F4151" s="17">
        <v>464515.33999999985</v>
      </c>
    </row>
    <row r="4152" spans="2:6" x14ac:dyDescent="0.25">
      <c r="B4152" s="14">
        <v>4107</v>
      </c>
      <c r="C4152" s="17">
        <v>43</v>
      </c>
      <c r="D4152" s="17">
        <v>80.650000000000006</v>
      </c>
      <c r="E4152" s="17">
        <v>18066</v>
      </c>
      <c r="F4152" s="17">
        <v>511273.09999999986</v>
      </c>
    </row>
    <row r="4153" spans="2:6" x14ac:dyDescent="0.25">
      <c r="B4153" s="14">
        <v>4108</v>
      </c>
      <c r="C4153" s="17">
        <v>41</v>
      </c>
      <c r="D4153" s="17">
        <v>83.87</v>
      </c>
      <c r="E4153" s="17">
        <v>18221</v>
      </c>
      <c r="F4153" s="17">
        <v>500722.73</v>
      </c>
    </row>
    <row r="4154" spans="2:6" x14ac:dyDescent="0.25">
      <c r="B4154" s="14">
        <v>4109</v>
      </c>
      <c r="C4154" s="17">
        <v>40</v>
      </c>
      <c r="D4154" s="17">
        <v>98.58</v>
      </c>
      <c r="E4154" s="17">
        <v>15091</v>
      </c>
      <c r="F4154" s="17">
        <v>61798.219999999972</v>
      </c>
    </row>
    <row r="4155" spans="2:6" x14ac:dyDescent="0.25">
      <c r="B4155" s="14">
        <v>4110</v>
      </c>
      <c r="C4155" s="17">
        <v>41</v>
      </c>
      <c r="D4155" s="17">
        <v>78.37</v>
      </c>
      <c r="E4155" s="17">
        <v>17905</v>
      </c>
      <c r="F4155" s="17">
        <v>575775.14999999991</v>
      </c>
    </row>
    <row r="4156" spans="2:6" x14ac:dyDescent="0.25">
      <c r="B4156" s="14">
        <v>4111</v>
      </c>
      <c r="C4156" s="17">
        <v>40</v>
      </c>
      <c r="D4156" s="17">
        <v>89.67</v>
      </c>
      <c r="E4156" s="17">
        <v>17125</v>
      </c>
      <c r="F4156" s="17">
        <v>337276.25</v>
      </c>
    </row>
    <row r="4157" spans="2:6" x14ac:dyDescent="0.25">
      <c r="B4157" s="14">
        <v>4112</v>
      </c>
      <c r="C4157" s="17">
        <v>42</v>
      </c>
      <c r="D4157" s="17">
        <v>83.47</v>
      </c>
      <c r="E4157" s="17">
        <v>19178</v>
      </c>
      <c r="F4157" s="17">
        <v>560158.34000000008</v>
      </c>
    </row>
    <row r="4158" spans="2:6" x14ac:dyDescent="0.25">
      <c r="B4158" s="14">
        <v>4113</v>
      </c>
      <c r="C4158" s="17">
        <v>44</v>
      </c>
      <c r="D4158" s="17">
        <v>78.09</v>
      </c>
      <c r="E4158" s="17">
        <v>24785</v>
      </c>
      <c r="F4158" s="17">
        <v>1056214.3499999999</v>
      </c>
    </row>
    <row r="4159" spans="2:6" x14ac:dyDescent="0.25">
      <c r="B4159" s="14">
        <v>4114</v>
      </c>
      <c r="C4159" s="17">
        <v>40</v>
      </c>
      <c r="D4159" s="17">
        <v>100.27</v>
      </c>
      <c r="E4159" s="17">
        <v>19163</v>
      </c>
      <c r="F4159" s="17">
        <v>275442.99</v>
      </c>
    </row>
    <row r="4160" spans="2:6" x14ac:dyDescent="0.25">
      <c r="B4160" s="14">
        <v>4115</v>
      </c>
      <c r="C4160" s="17">
        <v>42</v>
      </c>
      <c r="D4160" s="17">
        <v>90.77</v>
      </c>
      <c r="E4160" s="17">
        <v>14201</v>
      </c>
      <c r="F4160" s="17">
        <v>90532.230000000098</v>
      </c>
    </row>
    <row r="4161" spans="2:6" x14ac:dyDescent="0.25">
      <c r="B4161" s="14">
        <v>4116</v>
      </c>
      <c r="C4161" s="17">
        <v>39</v>
      </c>
      <c r="D4161" s="17">
        <v>84.34</v>
      </c>
      <c r="E4161" s="17">
        <v>25291</v>
      </c>
      <c r="F4161" s="17">
        <v>1063517.0599999998</v>
      </c>
    </row>
    <row r="4162" spans="2:6" x14ac:dyDescent="0.25">
      <c r="B4162" s="14">
        <v>4117</v>
      </c>
      <c r="C4162" s="17">
        <v>43</v>
      </c>
      <c r="D4162" s="17">
        <v>104.11</v>
      </c>
      <c r="E4162" s="17">
        <v>24116</v>
      </c>
      <c r="F4162" s="17">
        <v>401379.24</v>
      </c>
    </row>
    <row r="4163" spans="2:6" x14ac:dyDescent="0.25">
      <c r="B4163" s="14">
        <v>4118</v>
      </c>
      <c r="C4163" s="17">
        <v>45</v>
      </c>
      <c r="D4163" s="17">
        <v>85.5</v>
      </c>
      <c r="E4163" s="17">
        <v>17861</v>
      </c>
      <c r="F4163" s="17">
        <v>373478.5</v>
      </c>
    </row>
    <row r="4164" spans="2:6" x14ac:dyDescent="0.25">
      <c r="B4164" s="14">
        <v>4119</v>
      </c>
      <c r="C4164" s="17">
        <v>41</v>
      </c>
      <c r="D4164" s="17">
        <v>94.01</v>
      </c>
      <c r="E4164" s="17">
        <v>25183</v>
      </c>
      <c r="F4164" s="17">
        <v>761460.16999999993</v>
      </c>
    </row>
    <row r="4165" spans="2:6" x14ac:dyDescent="0.25">
      <c r="B4165" s="14">
        <v>4120</v>
      </c>
      <c r="C4165" s="17">
        <v>41</v>
      </c>
      <c r="D4165" s="17">
        <v>103.94</v>
      </c>
      <c r="E4165" s="17">
        <v>21447</v>
      </c>
      <c r="F4165" s="17">
        <v>309424.82000000007</v>
      </c>
    </row>
    <row r="4166" spans="2:6" x14ac:dyDescent="0.25">
      <c r="B4166" s="14">
        <v>4121</v>
      </c>
      <c r="C4166" s="17">
        <v>43</v>
      </c>
      <c r="D4166" s="17">
        <v>79.66</v>
      </c>
      <c r="E4166" s="17">
        <v>16081</v>
      </c>
      <c r="F4166" s="17">
        <v>377623.54000000004</v>
      </c>
    </row>
    <row r="4167" spans="2:6" x14ac:dyDescent="0.25">
      <c r="B4167" s="14">
        <v>4122</v>
      </c>
      <c r="C4167" s="17">
        <v>41</v>
      </c>
      <c r="D4167" s="17">
        <v>96.57</v>
      </c>
      <c r="E4167" s="17">
        <v>20115</v>
      </c>
      <c r="F4167" s="17">
        <v>385664.45000000019</v>
      </c>
    </row>
    <row r="4168" spans="2:6" x14ac:dyDescent="0.25">
      <c r="B4168" s="14">
        <v>4123</v>
      </c>
      <c r="C4168" s="17">
        <v>39</v>
      </c>
      <c r="D4168" s="17">
        <v>100.06</v>
      </c>
      <c r="E4168" s="17">
        <v>18002</v>
      </c>
      <c r="F4168" s="17">
        <v>229039.87999999989</v>
      </c>
    </row>
    <row r="4169" spans="2:6" x14ac:dyDescent="0.25">
      <c r="B4169" s="14">
        <v>4124</v>
      </c>
      <c r="C4169" s="17">
        <v>43</v>
      </c>
      <c r="D4169" s="17">
        <v>82.61</v>
      </c>
      <c r="E4169" s="17">
        <v>10846</v>
      </c>
      <c r="F4169" s="17">
        <v>-54012.059999999939</v>
      </c>
    </row>
    <row r="4170" spans="2:6" x14ac:dyDescent="0.25">
      <c r="B4170" s="14">
        <v>4125</v>
      </c>
      <c r="C4170" s="17">
        <v>42</v>
      </c>
      <c r="D4170" s="17">
        <v>89.45</v>
      </c>
      <c r="E4170" s="17">
        <v>21525</v>
      </c>
      <c r="F4170" s="17">
        <v>604013.75</v>
      </c>
    </row>
    <row r="4171" spans="2:6" x14ac:dyDescent="0.25">
      <c r="B4171" s="14">
        <v>4126</v>
      </c>
      <c r="C4171" s="17">
        <v>42</v>
      </c>
      <c r="D4171" s="17">
        <v>88.36</v>
      </c>
      <c r="E4171" s="17">
        <v>11332</v>
      </c>
      <c r="F4171" s="17">
        <v>-72171.520000000019</v>
      </c>
    </row>
    <row r="4172" spans="2:6" x14ac:dyDescent="0.25">
      <c r="B4172" s="14">
        <v>4127</v>
      </c>
      <c r="C4172" s="17">
        <v>40</v>
      </c>
      <c r="D4172" s="17">
        <v>80.010000000000005</v>
      </c>
      <c r="E4172" s="17">
        <v>16971</v>
      </c>
      <c r="F4172" s="17">
        <v>490539.2899999998</v>
      </c>
    </row>
    <row r="4173" spans="2:6" x14ac:dyDescent="0.25">
      <c r="B4173" s="14">
        <v>4128</v>
      </c>
      <c r="C4173" s="17">
        <v>42</v>
      </c>
      <c r="D4173" s="17">
        <v>96.42</v>
      </c>
      <c r="E4173" s="17">
        <v>26428</v>
      </c>
      <c r="F4173" s="17">
        <v>751008.24</v>
      </c>
    </row>
    <row r="4174" spans="2:6" x14ac:dyDescent="0.25">
      <c r="B4174" s="14">
        <v>4129</v>
      </c>
      <c r="C4174" s="17">
        <v>44</v>
      </c>
      <c r="D4174" s="17">
        <v>95.91</v>
      </c>
      <c r="E4174" s="17">
        <v>23699</v>
      </c>
      <c r="F4174" s="17">
        <v>550373.91000000015</v>
      </c>
    </row>
    <row r="4175" spans="2:6" x14ac:dyDescent="0.25">
      <c r="B4175" s="14">
        <v>4130</v>
      </c>
      <c r="C4175" s="17">
        <v>40</v>
      </c>
      <c r="D4175" s="17">
        <v>88.82</v>
      </c>
      <c r="E4175" s="17">
        <v>12133</v>
      </c>
      <c r="F4175" s="17">
        <v>1493.9400000000605</v>
      </c>
    </row>
    <row r="4176" spans="2:6" x14ac:dyDescent="0.25">
      <c r="B4176" s="14">
        <v>4131</v>
      </c>
      <c r="C4176" s="17">
        <v>42</v>
      </c>
      <c r="D4176" s="17">
        <v>91.47</v>
      </c>
      <c r="E4176" s="17">
        <v>15159</v>
      </c>
      <c r="F4176" s="17">
        <v>143369.27000000002</v>
      </c>
    </row>
    <row r="4177" spans="2:6" x14ac:dyDescent="0.25">
      <c r="B4177" s="14">
        <v>4132</v>
      </c>
      <c r="C4177" s="17">
        <v>42</v>
      </c>
      <c r="D4177" s="17">
        <v>93.45</v>
      </c>
      <c r="E4177" s="17">
        <v>18430</v>
      </c>
      <c r="F4177" s="17">
        <v>321226.5</v>
      </c>
    </row>
    <row r="4178" spans="2:6" x14ac:dyDescent="0.25">
      <c r="B4178" s="14">
        <v>4133</v>
      </c>
      <c r="C4178" s="17">
        <v>40</v>
      </c>
      <c r="D4178" s="17">
        <v>85.81</v>
      </c>
      <c r="E4178" s="17">
        <v>9810</v>
      </c>
      <c r="F4178" s="17">
        <v>-132006.09999999998</v>
      </c>
    </row>
    <row r="4179" spans="2:6" x14ac:dyDescent="0.25">
      <c r="B4179" s="14">
        <v>4134</v>
      </c>
      <c r="C4179" s="17">
        <v>40</v>
      </c>
      <c r="D4179" s="17">
        <v>88.53</v>
      </c>
      <c r="E4179" s="17">
        <v>18511</v>
      </c>
      <c r="F4179" s="17">
        <v>454470.16999999993</v>
      </c>
    </row>
    <row r="4180" spans="2:6" x14ac:dyDescent="0.25">
      <c r="B4180" s="14">
        <v>4135</v>
      </c>
      <c r="C4180" s="17">
        <v>43</v>
      </c>
      <c r="D4180" s="17">
        <v>101.96</v>
      </c>
      <c r="E4180" s="17">
        <v>10044</v>
      </c>
      <c r="F4180" s="17">
        <v>-307222.24</v>
      </c>
    </row>
    <row r="4181" spans="2:6" x14ac:dyDescent="0.25">
      <c r="B4181" s="14">
        <v>4136</v>
      </c>
      <c r="C4181" s="17">
        <v>41</v>
      </c>
      <c r="D4181" s="17">
        <v>85.16</v>
      </c>
      <c r="E4181" s="17">
        <v>17939</v>
      </c>
      <c r="F4181" s="17">
        <v>456676.76</v>
      </c>
    </row>
    <row r="4182" spans="2:6" x14ac:dyDescent="0.25">
      <c r="B4182" s="14">
        <v>4137</v>
      </c>
      <c r="C4182" s="17">
        <v>42</v>
      </c>
      <c r="D4182" s="17">
        <v>92.85</v>
      </c>
      <c r="E4182" s="17">
        <v>21050</v>
      </c>
      <c r="F4182" s="17">
        <v>500357.50000000023</v>
      </c>
    </row>
    <row r="4183" spans="2:6" x14ac:dyDescent="0.25">
      <c r="B4183" s="14">
        <v>4138</v>
      </c>
      <c r="C4183" s="17">
        <v>42</v>
      </c>
      <c r="D4183" s="17">
        <v>102.23</v>
      </c>
      <c r="E4183" s="17">
        <v>14103</v>
      </c>
      <c r="F4183" s="17">
        <v>-77578.690000000061</v>
      </c>
    </row>
    <row r="4184" spans="2:6" x14ac:dyDescent="0.25">
      <c r="B4184" s="14">
        <v>4139</v>
      </c>
      <c r="C4184" s="17">
        <v>41</v>
      </c>
      <c r="D4184" s="17">
        <v>103.65</v>
      </c>
      <c r="E4184" s="17">
        <v>13340</v>
      </c>
      <c r="F4184" s="17">
        <v>-124971.00000000012</v>
      </c>
    </row>
    <row r="4185" spans="2:6" x14ac:dyDescent="0.25">
      <c r="B4185" s="14">
        <v>4140</v>
      </c>
      <c r="C4185" s="17">
        <v>44</v>
      </c>
      <c r="D4185" s="17">
        <v>83.61</v>
      </c>
      <c r="E4185" s="17">
        <v>11140</v>
      </c>
      <c r="F4185" s="17">
        <v>-54715.400000000023</v>
      </c>
    </row>
    <row r="4186" spans="2:6" x14ac:dyDescent="0.25">
      <c r="B4186" s="14">
        <v>4141</v>
      </c>
      <c r="C4186" s="17">
        <v>40</v>
      </c>
      <c r="D4186" s="17">
        <v>84.49</v>
      </c>
      <c r="E4186" s="17">
        <v>16523</v>
      </c>
      <c r="F4186" s="17">
        <v>381128.73</v>
      </c>
    </row>
    <row r="4187" spans="2:6" x14ac:dyDescent="0.25">
      <c r="B4187" s="14">
        <v>4142</v>
      </c>
      <c r="C4187" s="17">
        <v>43</v>
      </c>
      <c r="D4187" s="17">
        <v>93.52</v>
      </c>
      <c r="E4187" s="17">
        <v>20511</v>
      </c>
      <c r="F4187" s="17">
        <v>431527.28</v>
      </c>
    </row>
    <row r="4188" spans="2:6" x14ac:dyDescent="0.25">
      <c r="B4188" s="14">
        <v>4143</v>
      </c>
      <c r="C4188" s="17">
        <v>41</v>
      </c>
      <c r="D4188" s="17">
        <v>93.17</v>
      </c>
      <c r="E4188" s="17">
        <v>23176</v>
      </c>
      <c r="F4188" s="17">
        <v>652500.08000000007</v>
      </c>
    </row>
    <row r="4189" spans="2:6" x14ac:dyDescent="0.25">
      <c r="B4189" s="14">
        <v>4144</v>
      </c>
      <c r="C4189" s="17">
        <v>41</v>
      </c>
      <c r="D4189" s="17">
        <v>104.98</v>
      </c>
      <c r="E4189" s="17">
        <v>20842</v>
      </c>
      <c r="F4189" s="17">
        <v>255042.83999999985</v>
      </c>
    </row>
    <row r="4190" spans="2:6" x14ac:dyDescent="0.25">
      <c r="B4190" s="14">
        <v>4145</v>
      </c>
      <c r="C4190" s="17">
        <v>44</v>
      </c>
      <c r="D4190" s="17">
        <v>82.19</v>
      </c>
      <c r="E4190" s="17">
        <v>11908</v>
      </c>
      <c r="F4190" s="17">
        <v>17021.479999999981</v>
      </c>
    </row>
    <row r="4191" spans="2:6" x14ac:dyDescent="0.25">
      <c r="B4191" s="14">
        <v>4146</v>
      </c>
      <c r="C4191" s="17">
        <v>43</v>
      </c>
      <c r="D4191" s="17">
        <v>97.87</v>
      </c>
      <c r="E4191" s="17">
        <v>15101</v>
      </c>
      <c r="F4191" s="17">
        <v>27821.129999999888</v>
      </c>
    </row>
    <row r="4192" spans="2:6" x14ac:dyDescent="0.25">
      <c r="B4192" s="14">
        <v>4147</v>
      </c>
      <c r="C4192" s="17">
        <v>44</v>
      </c>
      <c r="D4192" s="17">
        <v>76.72</v>
      </c>
      <c r="E4192" s="17">
        <v>12190</v>
      </c>
      <c r="F4192" s="17">
        <v>104233.20000000007</v>
      </c>
    </row>
    <row r="4193" spans="2:6" x14ac:dyDescent="0.25">
      <c r="B4193" s="14">
        <v>4148</v>
      </c>
      <c r="C4193" s="17">
        <v>43</v>
      </c>
      <c r="D4193" s="17">
        <v>89.58</v>
      </c>
      <c r="E4193" s="17">
        <v>16673</v>
      </c>
      <c r="F4193" s="17">
        <v>257420.65999999992</v>
      </c>
    </row>
    <row r="4194" spans="2:6" x14ac:dyDescent="0.25">
      <c r="B4194" s="14">
        <v>4149</v>
      </c>
      <c r="C4194" s="17">
        <v>40</v>
      </c>
      <c r="D4194" s="17">
        <v>87.69</v>
      </c>
      <c r="E4194" s="17">
        <v>21002</v>
      </c>
      <c r="F4194" s="17">
        <v>647652.62000000011</v>
      </c>
    </row>
    <row r="4195" spans="2:6" x14ac:dyDescent="0.25">
      <c r="B4195" s="14">
        <v>4150</v>
      </c>
      <c r="C4195" s="17">
        <v>42</v>
      </c>
      <c r="D4195" s="17">
        <v>85.54</v>
      </c>
      <c r="E4195" s="17">
        <v>13549</v>
      </c>
      <c r="F4195" s="17">
        <v>118211.53999999992</v>
      </c>
    </row>
    <row r="4196" spans="2:6" x14ac:dyDescent="0.25">
      <c r="B4196" s="14">
        <v>4151</v>
      </c>
      <c r="C4196" s="17">
        <v>41</v>
      </c>
      <c r="D4196" s="17">
        <v>83.44</v>
      </c>
      <c r="E4196" s="17">
        <v>18293</v>
      </c>
      <c r="F4196" s="17">
        <v>513926.08000000007</v>
      </c>
    </row>
    <row r="4197" spans="2:6" x14ac:dyDescent="0.25">
      <c r="B4197" s="14">
        <v>4152</v>
      </c>
      <c r="C4197" s="17">
        <v>40</v>
      </c>
      <c r="D4197" s="17">
        <v>103.05</v>
      </c>
      <c r="E4197" s="17">
        <v>13743</v>
      </c>
      <c r="F4197" s="17">
        <v>-81079.149999999907</v>
      </c>
    </row>
    <row r="4198" spans="2:6" x14ac:dyDescent="0.25">
      <c r="B4198" s="14">
        <v>4153</v>
      </c>
      <c r="C4198" s="17">
        <v>40</v>
      </c>
      <c r="D4198" s="17">
        <v>92.03</v>
      </c>
      <c r="E4198" s="17">
        <v>21585</v>
      </c>
      <c r="F4198" s="17">
        <v>595547.44999999995</v>
      </c>
    </row>
    <row r="4199" spans="2:6" x14ac:dyDescent="0.25">
      <c r="B4199" s="14">
        <v>4154</v>
      </c>
      <c r="C4199" s="17">
        <v>44</v>
      </c>
      <c r="D4199" s="17">
        <v>89.46</v>
      </c>
      <c r="E4199" s="17">
        <v>17460</v>
      </c>
      <c r="F4199" s="17">
        <v>294328.40000000014</v>
      </c>
    </row>
    <row r="4200" spans="2:6" x14ac:dyDescent="0.25">
      <c r="B4200" s="14">
        <v>4155</v>
      </c>
      <c r="C4200" s="17">
        <v>42</v>
      </c>
      <c r="D4200" s="17">
        <v>104.13</v>
      </c>
      <c r="E4200" s="17">
        <v>16509</v>
      </c>
      <c r="F4200" s="17">
        <v>22830.830000000075</v>
      </c>
    </row>
    <row r="4201" spans="2:6" x14ac:dyDescent="0.25">
      <c r="B4201" s="14">
        <v>4156</v>
      </c>
      <c r="C4201" s="17">
        <v>45</v>
      </c>
      <c r="D4201" s="17">
        <v>83.16</v>
      </c>
      <c r="E4201" s="17">
        <v>13695</v>
      </c>
      <c r="F4201" s="17">
        <v>120153.80000000005</v>
      </c>
    </row>
    <row r="4202" spans="2:6" x14ac:dyDescent="0.25">
      <c r="B4202" s="14">
        <v>4157</v>
      </c>
      <c r="C4202" s="17">
        <v>45</v>
      </c>
      <c r="D4202" s="17">
        <v>96.68</v>
      </c>
      <c r="E4202" s="17">
        <v>20063</v>
      </c>
      <c r="F4202" s="17">
        <v>300011.15999999992</v>
      </c>
    </row>
    <row r="4203" spans="2:6" x14ac:dyDescent="0.25">
      <c r="B4203" s="14">
        <v>4158</v>
      </c>
      <c r="C4203" s="17">
        <v>41</v>
      </c>
      <c r="D4203" s="17">
        <v>93.61</v>
      </c>
      <c r="E4203" s="17">
        <v>7146</v>
      </c>
      <c r="F4203" s="17">
        <v>-389869.06</v>
      </c>
    </row>
    <row r="4204" spans="2:6" x14ac:dyDescent="0.25">
      <c r="B4204" s="14">
        <v>4159</v>
      </c>
      <c r="C4204" s="17">
        <v>41</v>
      </c>
      <c r="D4204" s="17">
        <v>75.11</v>
      </c>
      <c r="E4204" s="17">
        <v>15170</v>
      </c>
      <c r="F4204" s="17">
        <v>407441.30000000005</v>
      </c>
    </row>
    <row r="4205" spans="2:6" x14ac:dyDescent="0.25">
      <c r="B4205" s="14">
        <v>4160</v>
      </c>
      <c r="C4205" s="17">
        <v>44</v>
      </c>
      <c r="D4205" s="17">
        <v>93.17</v>
      </c>
      <c r="E4205" s="17">
        <v>22297</v>
      </c>
      <c r="F4205" s="17">
        <v>528623.51</v>
      </c>
    </row>
    <row r="4206" spans="2:6" x14ac:dyDescent="0.25">
      <c r="B4206" s="14">
        <v>4161</v>
      </c>
      <c r="C4206" s="17">
        <v>43</v>
      </c>
      <c r="D4206" s="17">
        <v>97.18</v>
      </c>
      <c r="E4206" s="17">
        <v>9638</v>
      </c>
      <c r="F4206" s="17">
        <v>-283092.84000000008</v>
      </c>
    </row>
    <row r="4207" spans="2:6" x14ac:dyDescent="0.25">
      <c r="B4207" s="14">
        <v>4162</v>
      </c>
      <c r="C4207" s="17">
        <v>42</v>
      </c>
      <c r="D4207" s="17">
        <v>97.89</v>
      </c>
      <c r="E4207" s="17">
        <v>24161</v>
      </c>
      <c r="F4207" s="17">
        <v>578156.71</v>
      </c>
    </row>
    <row r="4208" spans="2:6" x14ac:dyDescent="0.25">
      <c r="B4208" s="14">
        <v>4163</v>
      </c>
      <c r="C4208" s="17">
        <v>45</v>
      </c>
      <c r="D4208" s="17">
        <v>100.79</v>
      </c>
      <c r="E4208" s="17">
        <v>20548</v>
      </c>
      <c r="F4208" s="17">
        <v>243359.07999999984</v>
      </c>
    </row>
    <row r="4209" spans="2:6" x14ac:dyDescent="0.25">
      <c r="B4209" s="14">
        <v>4164</v>
      </c>
      <c r="C4209" s="17">
        <v>41</v>
      </c>
      <c r="D4209" s="17">
        <v>91.8</v>
      </c>
      <c r="E4209" s="17">
        <v>17872</v>
      </c>
      <c r="F4209" s="17">
        <v>333126.40000000014</v>
      </c>
    </row>
    <row r="4210" spans="2:6" x14ac:dyDescent="0.25">
      <c r="B4210" s="14">
        <v>4165</v>
      </c>
      <c r="C4210" s="17">
        <v>45</v>
      </c>
      <c r="D4210" s="17">
        <v>98.25</v>
      </c>
      <c r="E4210" s="17">
        <v>18505</v>
      </c>
      <c r="F4210" s="17">
        <v>181653.75</v>
      </c>
    </row>
    <row r="4211" spans="2:6" x14ac:dyDescent="0.25">
      <c r="B4211" s="14">
        <v>4166</v>
      </c>
      <c r="C4211" s="17">
        <v>43</v>
      </c>
      <c r="D4211" s="17">
        <v>78.94</v>
      </c>
      <c r="E4211" s="17">
        <v>14801</v>
      </c>
      <c r="F4211" s="17">
        <v>290565.06000000006</v>
      </c>
    </row>
    <row r="4212" spans="2:6" x14ac:dyDescent="0.25">
      <c r="B4212" s="14">
        <v>4167</v>
      </c>
      <c r="C4212" s="17">
        <v>39</v>
      </c>
      <c r="D4212" s="17">
        <v>88.26</v>
      </c>
      <c r="E4212" s="17">
        <v>14776</v>
      </c>
      <c r="F4212" s="17">
        <v>210030.24</v>
      </c>
    </row>
    <row r="4213" spans="2:6" x14ac:dyDescent="0.25">
      <c r="B4213" s="14">
        <v>4168</v>
      </c>
      <c r="C4213" s="17">
        <v>44</v>
      </c>
      <c r="D4213" s="17">
        <v>87.92</v>
      </c>
      <c r="E4213" s="17">
        <v>21490</v>
      </c>
      <c r="F4213" s="17">
        <v>591549.19999999995</v>
      </c>
    </row>
    <row r="4214" spans="2:6" x14ac:dyDescent="0.25">
      <c r="B4214" s="14">
        <v>4169</v>
      </c>
      <c r="C4214" s="17">
        <v>43</v>
      </c>
      <c r="D4214" s="17">
        <v>82.31</v>
      </c>
      <c r="E4214" s="17">
        <v>17381</v>
      </c>
      <c r="F4214" s="17">
        <v>430805.8899999999</v>
      </c>
    </row>
    <row r="4215" spans="2:6" x14ac:dyDescent="0.25">
      <c r="B4215" s="14">
        <v>4170</v>
      </c>
      <c r="C4215" s="17">
        <v>39</v>
      </c>
      <c r="D4215" s="17">
        <v>98.16</v>
      </c>
      <c r="E4215" s="17">
        <v>25452</v>
      </c>
      <c r="F4215" s="17">
        <v>723951.68000000017</v>
      </c>
    </row>
    <row r="4216" spans="2:6" x14ac:dyDescent="0.25">
      <c r="B4216" s="14">
        <v>4171</v>
      </c>
      <c r="C4216" s="17">
        <v>42</v>
      </c>
      <c r="D4216" s="17">
        <v>83.95</v>
      </c>
      <c r="E4216" s="17">
        <v>14338</v>
      </c>
      <c r="F4216" s="17">
        <v>197390.89999999991</v>
      </c>
    </row>
    <row r="4217" spans="2:6" x14ac:dyDescent="0.25">
      <c r="B4217" s="14">
        <v>4172</v>
      </c>
      <c r="C4217" s="17">
        <v>42</v>
      </c>
      <c r="D4217" s="17">
        <v>76.19</v>
      </c>
      <c r="E4217" s="17">
        <v>22262</v>
      </c>
      <c r="F4217" s="17">
        <v>948992.22</v>
      </c>
    </row>
    <row r="4218" spans="2:6" x14ac:dyDescent="0.25">
      <c r="B4218" s="14">
        <v>4173</v>
      </c>
      <c r="C4218" s="17">
        <v>43</v>
      </c>
      <c r="D4218" s="17">
        <v>103.03</v>
      </c>
      <c r="E4218" s="17">
        <v>11267</v>
      </c>
      <c r="F4218" s="17">
        <v>-253187.01</v>
      </c>
    </row>
    <row r="4219" spans="2:6" x14ac:dyDescent="0.25">
      <c r="B4219" s="14">
        <v>4174</v>
      </c>
      <c r="C4219" s="17">
        <v>42</v>
      </c>
      <c r="D4219" s="17">
        <v>78.349999999999994</v>
      </c>
      <c r="E4219" s="17">
        <v>18234</v>
      </c>
      <c r="F4219" s="17">
        <v>584104.10000000009</v>
      </c>
    </row>
    <row r="4220" spans="2:6" x14ac:dyDescent="0.25">
      <c r="B4220" s="14">
        <v>4175</v>
      </c>
      <c r="C4220" s="17">
        <v>43</v>
      </c>
      <c r="D4220" s="17">
        <v>98.52</v>
      </c>
      <c r="E4220" s="17">
        <v>27724</v>
      </c>
      <c r="F4220" s="17">
        <v>743575.52</v>
      </c>
    </row>
    <row r="4221" spans="2:6" x14ac:dyDescent="0.25">
      <c r="B4221" s="14">
        <v>4176</v>
      </c>
      <c r="C4221" s="17">
        <v>39</v>
      </c>
      <c r="D4221" s="17">
        <v>99.2</v>
      </c>
      <c r="E4221" s="17">
        <v>17713</v>
      </c>
      <c r="F4221" s="17">
        <v>226950.39999999991</v>
      </c>
    </row>
    <row r="4222" spans="2:6" x14ac:dyDescent="0.25">
      <c r="B4222" s="14">
        <v>4177</v>
      </c>
      <c r="C4222" s="17">
        <v>41</v>
      </c>
      <c r="D4222" s="17">
        <v>100.79</v>
      </c>
      <c r="E4222" s="17">
        <v>11447</v>
      </c>
      <c r="F4222" s="17">
        <v>-195117.13000000012</v>
      </c>
    </row>
    <row r="4223" spans="2:6" x14ac:dyDescent="0.25">
      <c r="B4223" s="14">
        <v>4178</v>
      </c>
      <c r="C4223" s="17">
        <v>41</v>
      </c>
      <c r="D4223" s="17">
        <v>76.5</v>
      </c>
      <c r="E4223" s="17">
        <v>19069</v>
      </c>
      <c r="F4223" s="17">
        <v>704123.5</v>
      </c>
    </row>
    <row r="4224" spans="2:6" x14ac:dyDescent="0.25">
      <c r="B4224" s="14">
        <v>4179</v>
      </c>
      <c r="C4224" s="17">
        <v>42</v>
      </c>
      <c r="D4224" s="17">
        <v>99.98</v>
      </c>
      <c r="E4224" s="17">
        <v>16824</v>
      </c>
      <c r="F4224" s="17">
        <v>109304.47999999998</v>
      </c>
    </row>
    <row r="4225" spans="2:6" x14ac:dyDescent="0.25">
      <c r="B4225" s="14">
        <v>4180</v>
      </c>
      <c r="C4225" s="17">
        <v>43</v>
      </c>
      <c r="D4225" s="17">
        <v>79.09</v>
      </c>
      <c r="E4225" s="17">
        <v>14863</v>
      </c>
      <c r="F4225" s="17">
        <v>293113.32999999984</v>
      </c>
    </row>
    <row r="4226" spans="2:6" x14ac:dyDescent="0.25">
      <c r="B4226" s="14">
        <v>4181</v>
      </c>
      <c r="C4226" s="17">
        <v>44</v>
      </c>
      <c r="D4226" s="17">
        <v>88.4</v>
      </c>
      <c r="E4226" s="17">
        <v>22784</v>
      </c>
      <c r="F4226" s="17">
        <v>667414.39999999991</v>
      </c>
    </row>
    <row r="4227" spans="2:6" x14ac:dyDescent="0.25">
      <c r="B4227" s="14">
        <v>4182</v>
      </c>
      <c r="C4227" s="17">
        <v>44</v>
      </c>
      <c r="D4227" s="17">
        <v>97.53</v>
      </c>
      <c r="E4227" s="17">
        <v>20506</v>
      </c>
      <c r="F4227" s="17">
        <v>328479.82000000007</v>
      </c>
    </row>
    <row r="4228" spans="2:6" x14ac:dyDescent="0.25">
      <c r="B4228" s="14">
        <v>4183</v>
      </c>
      <c r="C4228" s="17">
        <v>43</v>
      </c>
      <c r="D4228" s="17">
        <v>83.24</v>
      </c>
      <c r="E4228" s="17">
        <v>16980</v>
      </c>
      <c r="F4228" s="17">
        <v>385464.80000000005</v>
      </c>
    </row>
    <row r="4229" spans="2:6" x14ac:dyDescent="0.25">
      <c r="B4229" s="14">
        <v>4184</v>
      </c>
      <c r="C4229" s="17">
        <v>40</v>
      </c>
      <c r="D4229" s="17">
        <v>85.75</v>
      </c>
      <c r="E4229" s="17">
        <v>18139</v>
      </c>
      <c r="F4229" s="17">
        <v>478681.75</v>
      </c>
    </row>
    <row r="4230" spans="2:6" x14ac:dyDescent="0.25">
      <c r="B4230" s="14">
        <v>4185</v>
      </c>
      <c r="C4230" s="17">
        <v>42</v>
      </c>
      <c r="D4230" s="17">
        <v>93.54</v>
      </c>
      <c r="E4230" s="17">
        <v>12763</v>
      </c>
      <c r="F4230" s="17">
        <v>-40060.020000000135</v>
      </c>
    </row>
    <row r="4231" spans="2:6" x14ac:dyDescent="0.25">
      <c r="B4231" s="14">
        <v>4186</v>
      </c>
      <c r="C4231" s="17">
        <v>44</v>
      </c>
      <c r="D4231" s="17">
        <v>98.25</v>
      </c>
      <c r="E4231" s="17">
        <v>18848</v>
      </c>
      <c r="F4231" s="17">
        <v>219624</v>
      </c>
    </row>
    <row r="4232" spans="2:6" x14ac:dyDescent="0.25">
      <c r="B4232" s="14">
        <v>4187</v>
      </c>
      <c r="C4232" s="17">
        <v>41</v>
      </c>
      <c r="D4232" s="17">
        <v>84</v>
      </c>
      <c r="E4232" s="17">
        <v>9826</v>
      </c>
      <c r="F4232" s="17">
        <v>-122876</v>
      </c>
    </row>
    <row r="4233" spans="2:6" x14ac:dyDescent="0.25">
      <c r="B4233" s="14">
        <v>4188</v>
      </c>
      <c r="C4233" s="17">
        <v>41</v>
      </c>
      <c r="D4233" s="17">
        <v>84.31</v>
      </c>
      <c r="E4233" s="17">
        <v>13939</v>
      </c>
      <c r="F4233" s="17">
        <v>177164.90999999992</v>
      </c>
    </row>
    <row r="4234" spans="2:6" x14ac:dyDescent="0.25">
      <c r="B4234" s="14">
        <v>4189</v>
      </c>
      <c r="C4234" s="17">
        <v>44</v>
      </c>
      <c r="D4234" s="17">
        <v>104.33</v>
      </c>
      <c r="E4234" s="17">
        <v>6999</v>
      </c>
      <c r="F4234" s="17">
        <v>-495360.67</v>
      </c>
    </row>
    <row r="4235" spans="2:6" x14ac:dyDescent="0.25">
      <c r="B4235" s="14">
        <v>4190</v>
      </c>
      <c r="C4235" s="17">
        <v>44</v>
      </c>
      <c r="D4235" s="17">
        <v>76.77</v>
      </c>
      <c r="E4235" s="17">
        <v>17169</v>
      </c>
      <c r="F4235" s="17">
        <v>493130.87000000011</v>
      </c>
    </row>
    <row r="4236" spans="2:6" x14ac:dyDescent="0.25">
      <c r="B4236" s="14">
        <v>4191</v>
      </c>
      <c r="C4236" s="17">
        <v>39</v>
      </c>
      <c r="D4236" s="17">
        <v>77.3</v>
      </c>
      <c r="E4236" s="17">
        <v>11109</v>
      </c>
      <c r="F4236" s="17">
        <v>68714.300000000047</v>
      </c>
    </row>
    <row r="4237" spans="2:6" x14ac:dyDescent="0.25">
      <c r="B4237" s="14">
        <v>4192</v>
      </c>
      <c r="C4237" s="17">
        <v>43</v>
      </c>
      <c r="D4237" s="17">
        <v>88.15</v>
      </c>
      <c r="E4237" s="17">
        <v>16450</v>
      </c>
      <c r="F4237" s="17">
        <v>266132.5</v>
      </c>
    </row>
    <row r="4238" spans="2:6" x14ac:dyDescent="0.25">
      <c r="B4238" s="14">
        <v>4193</v>
      </c>
      <c r="C4238" s="17">
        <v>42</v>
      </c>
      <c r="D4238" s="17">
        <v>85.34</v>
      </c>
      <c r="E4238" s="17">
        <v>17625</v>
      </c>
      <c r="F4238" s="17">
        <v>413007.5</v>
      </c>
    </row>
    <row r="4239" spans="2:6" x14ac:dyDescent="0.25">
      <c r="B4239" s="14">
        <v>4194</v>
      </c>
      <c r="C4239" s="17">
        <v>42</v>
      </c>
      <c r="D4239" s="17">
        <v>88.35</v>
      </c>
      <c r="E4239" s="17">
        <v>10549</v>
      </c>
      <c r="F4239" s="17">
        <v>-125811.14999999991</v>
      </c>
    </row>
    <row r="4240" spans="2:6" x14ac:dyDescent="0.25">
      <c r="B4240" s="14">
        <v>4195</v>
      </c>
      <c r="C4240" s="17">
        <v>40</v>
      </c>
      <c r="D4240" s="17">
        <v>81.96</v>
      </c>
      <c r="E4240" s="17">
        <v>10509</v>
      </c>
      <c r="F4240" s="17">
        <v>-40386.639999999898</v>
      </c>
    </row>
    <row r="4241" spans="2:6" x14ac:dyDescent="0.25">
      <c r="B4241" s="14">
        <v>4196</v>
      </c>
      <c r="C4241" s="17">
        <v>43</v>
      </c>
      <c r="D4241" s="17">
        <v>103.6</v>
      </c>
      <c r="E4241" s="17">
        <v>19360</v>
      </c>
      <c r="F4241" s="17">
        <v>164464.00000000012</v>
      </c>
    </row>
    <row r="4242" spans="2:6" x14ac:dyDescent="0.25">
      <c r="B4242" s="14">
        <v>4197</v>
      </c>
      <c r="C4242" s="17">
        <v>40</v>
      </c>
      <c r="D4242" s="17">
        <v>79.05</v>
      </c>
      <c r="E4242" s="17">
        <v>21836</v>
      </c>
      <c r="F4242" s="17">
        <v>895788.2</v>
      </c>
    </row>
    <row r="4243" spans="2:6" x14ac:dyDescent="0.25">
      <c r="B4243" s="14">
        <v>4198</v>
      </c>
      <c r="C4243" s="17">
        <v>42</v>
      </c>
      <c r="D4243" s="17">
        <v>91.82</v>
      </c>
      <c r="E4243" s="17">
        <v>22971</v>
      </c>
      <c r="F4243" s="17">
        <v>647249.78000000026</v>
      </c>
    </row>
    <row r="4244" spans="2:6" x14ac:dyDescent="0.25">
      <c r="B4244" s="14">
        <v>4199</v>
      </c>
      <c r="C4244" s="17">
        <v>40</v>
      </c>
      <c r="D4244" s="17">
        <v>99.39</v>
      </c>
      <c r="E4244" s="17">
        <v>12569</v>
      </c>
      <c r="F4244" s="17">
        <v>-100761.91000000003</v>
      </c>
    </row>
    <row r="4245" spans="2:6" x14ac:dyDescent="0.25">
      <c r="B4245" s="14">
        <v>4200</v>
      </c>
      <c r="C4245" s="17">
        <v>40</v>
      </c>
      <c r="D4245" s="17">
        <v>76.459999999999994</v>
      </c>
      <c r="E4245" s="17">
        <v>16763</v>
      </c>
      <c r="F4245" s="17">
        <v>533618.02</v>
      </c>
    </row>
    <row r="4246" spans="2:6" x14ac:dyDescent="0.25">
      <c r="B4246" s="14">
        <v>4201</v>
      </c>
      <c r="C4246" s="17">
        <v>42</v>
      </c>
      <c r="D4246" s="17">
        <v>100.28</v>
      </c>
      <c r="E4246" s="17">
        <v>10159</v>
      </c>
      <c r="F4246" s="17">
        <v>-273781.52</v>
      </c>
    </row>
    <row r="4247" spans="2:6" x14ac:dyDescent="0.25">
      <c r="B4247" s="14">
        <v>4202</v>
      </c>
      <c r="C4247" s="17">
        <v>41</v>
      </c>
      <c r="D4247" s="17">
        <v>76.209999999999994</v>
      </c>
      <c r="E4247" s="17">
        <v>23035</v>
      </c>
      <c r="F4247" s="17">
        <v>1034032.6500000001</v>
      </c>
    </row>
    <row r="4248" spans="2:6" x14ac:dyDescent="0.25">
      <c r="B4248" s="14">
        <v>4203</v>
      </c>
      <c r="C4248" s="17">
        <v>40</v>
      </c>
      <c r="D4248" s="17">
        <v>80.37</v>
      </c>
      <c r="E4248" s="17">
        <v>14631</v>
      </c>
      <c r="F4248" s="17">
        <v>300435.53000000003</v>
      </c>
    </row>
    <row r="4249" spans="2:6" x14ac:dyDescent="0.25">
      <c r="B4249" s="14">
        <v>4204</v>
      </c>
      <c r="C4249" s="17">
        <v>40</v>
      </c>
      <c r="D4249" s="17">
        <v>97.33</v>
      </c>
      <c r="E4249" s="17">
        <v>17562</v>
      </c>
      <c r="F4249" s="17">
        <v>233048.54000000004</v>
      </c>
    </row>
    <row r="4250" spans="2:6" x14ac:dyDescent="0.25">
      <c r="B4250" s="14">
        <v>4205</v>
      </c>
      <c r="C4250" s="17">
        <v>40</v>
      </c>
      <c r="D4250" s="17">
        <v>78.95</v>
      </c>
      <c r="E4250" s="17">
        <v>18683</v>
      </c>
      <c r="F4250" s="17">
        <v>645574.14999999991</v>
      </c>
    </row>
    <row r="4251" spans="2:6" x14ac:dyDescent="0.25">
      <c r="B4251" s="14">
        <v>4206</v>
      </c>
      <c r="C4251" s="17">
        <v>40</v>
      </c>
      <c r="D4251" s="17">
        <v>90.33</v>
      </c>
      <c r="E4251" s="17">
        <v>17945</v>
      </c>
      <c r="F4251" s="17">
        <v>382283.15000000014</v>
      </c>
    </row>
    <row r="4252" spans="2:6" x14ac:dyDescent="0.25">
      <c r="B4252" s="14">
        <v>4207</v>
      </c>
      <c r="C4252" s="17">
        <v>41</v>
      </c>
      <c r="D4252" s="17">
        <v>78.42</v>
      </c>
      <c r="E4252" s="17">
        <v>15401</v>
      </c>
      <c r="F4252" s="17">
        <v>375611.58000000007</v>
      </c>
    </row>
    <row r="4253" spans="2:6" x14ac:dyDescent="0.25">
      <c r="B4253" s="14">
        <v>4208</v>
      </c>
      <c r="C4253" s="17">
        <v>40</v>
      </c>
      <c r="D4253" s="17">
        <v>100.56</v>
      </c>
      <c r="E4253" s="17">
        <v>5626</v>
      </c>
      <c r="F4253" s="17">
        <v>-521216.56</v>
      </c>
    </row>
    <row r="4254" spans="2:6" x14ac:dyDescent="0.25">
      <c r="B4254" s="14">
        <v>4209</v>
      </c>
      <c r="C4254" s="17">
        <v>43</v>
      </c>
      <c r="D4254" s="17">
        <v>99.19</v>
      </c>
      <c r="E4254" s="17">
        <v>23712</v>
      </c>
      <c r="F4254" s="17">
        <v>497078.72</v>
      </c>
    </row>
    <row r="4255" spans="2:6" x14ac:dyDescent="0.25">
      <c r="B4255" s="14">
        <v>4210</v>
      </c>
      <c r="C4255" s="17">
        <v>44</v>
      </c>
      <c r="D4255" s="17">
        <v>91.52</v>
      </c>
      <c r="E4255" s="17">
        <v>19700</v>
      </c>
      <c r="F4255" s="17">
        <v>400556</v>
      </c>
    </row>
    <row r="4256" spans="2:6" x14ac:dyDescent="0.25">
      <c r="B4256" s="14">
        <v>4211</v>
      </c>
      <c r="C4256" s="17">
        <v>45</v>
      </c>
      <c r="D4256" s="17">
        <v>93.14</v>
      </c>
      <c r="E4256" s="17">
        <v>24166</v>
      </c>
      <c r="F4256" s="17">
        <v>620742.76</v>
      </c>
    </row>
    <row r="4257" spans="2:6" x14ac:dyDescent="0.25">
      <c r="B4257" s="14">
        <v>4212</v>
      </c>
      <c r="C4257" s="17">
        <v>41</v>
      </c>
      <c r="D4257" s="17">
        <v>85.55</v>
      </c>
      <c r="E4257" s="17">
        <v>18111</v>
      </c>
      <c r="F4257" s="17">
        <v>462141.94999999995</v>
      </c>
    </row>
    <row r="4258" spans="2:6" x14ac:dyDescent="0.25">
      <c r="B4258" s="14">
        <v>4213</v>
      </c>
      <c r="C4258" s="17">
        <v>40</v>
      </c>
      <c r="D4258" s="17">
        <v>94.02</v>
      </c>
      <c r="E4258" s="17">
        <v>14008</v>
      </c>
      <c r="F4258" s="17">
        <v>60239.840000000084</v>
      </c>
    </row>
    <row r="4259" spans="2:6" x14ac:dyDescent="0.25">
      <c r="B4259" s="14">
        <v>4214</v>
      </c>
      <c r="C4259" s="17">
        <v>40</v>
      </c>
      <c r="D4259" s="17">
        <v>88.55</v>
      </c>
      <c r="E4259" s="17">
        <v>23548</v>
      </c>
      <c r="F4259" s="17">
        <v>808956.60000000009</v>
      </c>
    </row>
    <row r="4260" spans="2:6" x14ac:dyDescent="0.25">
      <c r="B4260" s="14">
        <v>4215</v>
      </c>
      <c r="C4260" s="17">
        <v>39</v>
      </c>
      <c r="D4260" s="17">
        <v>100.18</v>
      </c>
      <c r="E4260" s="17">
        <v>12390</v>
      </c>
      <c r="F4260" s="17">
        <v>-108830.20000000007</v>
      </c>
    </row>
    <row r="4261" spans="2:6" x14ac:dyDescent="0.25">
      <c r="B4261" s="14">
        <v>4216</v>
      </c>
      <c r="C4261" s="17">
        <v>42</v>
      </c>
      <c r="D4261" s="17">
        <v>82.83</v>
      </c>
      <c r="E4261" s="17">
        <v>11950</v>
      </c>
      <c r="F4261" s="17">
        <v>36331.5</v>
      </c>
    </row>
    <row r="4262" spans="2:6" x14ac:dyDescent="0.25">
      <c r="B4262" s="14">
        <v>4217</v>
      </c>
      <c r="C4262" s="17">
        <v>41</v>
      </c>
      <c r="D4262" s="17">
        <v>101.13</v>
      </c>
      <c r="E4262" s="17">
        <v>12638</v>
      </c>
      <c r="F4262" s="17">
        <v>-131276.93999999994</v>
      </c>
    </row>
    <row r="4263" spans="2:6" x14ac:dyDescent="0.25">
      <c r="B4263" s="14">
        <v>4218</v>
      </c>
      <c r="C4263" s="17">
        <v>40</v>
      </c>
      <c r="D4263" s="17">
        <v>82.21</v>
      </c>
      <c r="E4263" s="17">
        <v>19366</v>
      </c>
      <c r="F4263" s="17">
        <v>637115.14000000013</v>
      </c>
    </row>
    <row r="4264" spans="2:6" x14ac:dyDescent="0.25">
      <c r="B4264" s="14">
        <v>4219</v>
      </c>
      <c r="C4264" s="17">
        <v>43</v>
      </c>
      <c r="D4264" s="17">
        <v>104.55</v>
      </c>
      <c r="E4264" s="17">
        <v>26517</v>
      </c>
      <c r="F4264" s="17">
        <v>514299.65000000014</v>
      </c>
    </row>
    <row r="4265" spans="2:6" x14ac:dyDescent="0.25">
      <c r="B4265" s="14">
        <v>4220</v>
      </c>
      <c r="C4265" s="17">
        <v>39</v>
      </c>
      <c r="D4265" s="17">
        <v>87.81</v>
      </c>
      <c r="E4265" s="17">
        <v>15124</v>
      </c>
      <c r="F4265" s="17">
        <v>241801.56000000006</v>
      </c>
    </row>
    <row r="4266" spans="2:6" x14ac:dyDescent="0.25">
      <c r="B4266" s="14">
        <v>4221</v>
      </c>
      <c r="C4266" s="17">
        <v>41</v>
      </c>
      <c r="D4266" s="17">
        <v>98.5</v>
      </c>
      <c r="E4266" s="17">
        <v>21016</v>
      </c>
      <c r="F4266" s="17">
        <v>400452</v>
      </c>
    </row>
    <row r="4267" spans="2:6" x14ac:dyDescent="0.25">
      <c r="B4267" s="14">
        <v>4222</v>
      </c>
      <c r="C4267" s="17">
        <v>39</v>
      </c>
      <c r="D4267" s="17">
        <v>94.61</v>
      </c>
      <c r="E4267" s="17">
        <v>9938</v>
      </c>
      <c r="F4267" s="17">
        <v>-200154.18000000005</v>
      </c>
    </row>
    <row r="4268" spans="2:6" x14ac:dyDescent="0.25">
      <c r="B4268" s="14">
        <v>4223</v>
      </c>
      <c r="C4268" s="17">
        <v>40</v>
      </c>
      <c r="D4268" s="17">
        <v>92.09</v>
      </c>
      <c r="E4268" s="17">
        <v>10084</v>
      </c>
      <c r="F4268" s="17">
        <v>-175279.56000000006</v>
      </c>
    </row>
    <row r="4269" spans="2:6" x14ac:dyDescent="0.25">
      <c r="B4269" s="14">
        <v>4224</v>
      </c>
      <c r="C4269" s="17">
        <v>41</v>
      </c>
      <c r="D4269" s="17">
        <v>89.36</v>
      </c>
      <c r="E4269" s="17">
        <v>14063</v>
      </c>
      <c r="F4269" s="17">
        <v>115284.32000000007</v>
      </c>
    </row>
    <row r="4270" spans="2:6" x14ac:dyDescent="0.25">
      <c r="B4270" s="14">
        <v>4225</v>
      </c>
      <c r="C4270" s="17">
        <v>44</v>
      </c>
      <c r="D4270" s="17">
        <v>79.680000000000007</v>
      </c>
      <c r="E4270" s="17">
        <v>25342</v>
      </c>
      <c r="F4270" s="17">
        <v>1058759.4399999997</v>
      </c>
    </row>
    <row r="4271" spans="2:6" x14ac:dyDescent="0.25">
      <c r="B4271" s="14">
        <v>4226</v>
      </c>
      <c r="C4271" s="17">
        <v>41</v>
      </c>
      <c r="D4271" s="17">
        <v>96.46</v>
      </c>
      <c r="E4271" s="17">
        <v>10716</v>
      </c>
      <c r="F4271" s="17">
        <v>-190537.36</v>
      </c>
    </row>
    <row r="4272" spans="2:6" x14ac:dyDescent="0.25">
      <c r="B4272" s="14">
        <v>4227</v>
      </c>
      <c r="C4272" s="17">
        <v>43</v>
      </c>
      <c r="D4272" s="17">
        <v>104.49</v>
      </c>
      <c r="E4272" s="17">
        <v>26724</v>
      </c>
      <c r="F4272" s="17">
        <v>526553.24000000022</v>
      </c>
    </row>
    <row r="4273" spans="2:6" x14ac:dyDescent="0.25">
      <c r="B4273" s="14">
        <v>4228</v>
      </c>
      <c r="C4273" s="17">
        <v>39</v>
      </c>
      <c r="D4273" s="17">
        <v>100.61</v>
      </c>
      <c r="E4273" s="17">
        <v>23227</v>
      </c>
      <c r="F4273" s="17">
        <v>529451.53</v>
      </c>
    </row>
    <row r="4274" spans="2:6" x14ac:dyDescent="0.25">
      <c r="B4274" s="14">
        <v>4229</v>
      </c>
      <c r="C4274" s="17">
        <v>40</v>
      </c>
      <c r="D4274" s="17">
        <v>90.09</v>
      </c>
      <c r="E4274" s="17">
        <v>11560</v>
      </c>
      <c r="F4274" s="17">
        <v>-53400.400000000023</v>
      </c>
    </row>
    <row r="4275" spans="2:6" x14ac:dyDescent="0.25">
      <c r="B4275" s="14">
        <v>4230</v>
      </c>
      <c r="C4275" s="17">
        <v>41</v>
      </c>
      <c r="D4275" s="17">
        <v>89.75</v>
      </c>
      <c r="E4275" s="17">
        <v>26832</v>
      </c>
      <c r="F4275" s="17">
        <v>981284</v>
      </c>
    </row>
    <row r="4276" spans="2:6" x14ac:dyDescent="0.25">
      <c r="B4276" s="14">
        <v>4231</v>
      </c>
      <c r="C4276" s="17">
        <v>42</v>
      </c>
      <c r="D4276" s="17">
        <v>90.13</v>
      </c>
      <c r="E4276" s="17">
        <v>14743</v>
      </c>
      <c r="F4276" s="17">
        <v>135864.41000000003</v>
      </c>
    </row>
    <row r="4277" spans="2:6" x14ac:dyDescent="0.25">
      <c r="B4277" s="14">
        <v>4232</v>
      </c>
      <c r="C4277" s="17">
        <v>41</v>
      </c>
      <c r="D4277" s="17">
        <v>86.44</v>
      </c>
      <c r="E4277" s="17">
        <v>17874</v>
      </c>
      <c r="F4277" s="17">
        <v>429063.43999999994</v>
      </c>
    </row>
    <row r="4278" spans="2:6" x14ac:dyDescent="0.25">
      <c r="B4278" s="14">
        <v>4233</v>
      </c>
      <c r="C4278" s="17">
        <v>43</v>
      </c>
      <c r="D4278" s="17">
        <v>98.85</v>
      </c>
      <c r="E4278" s="17">
        <v>19032</v>
      </c>
      <c r="F4278" s="17">
        <v>237678.80000000005</v>
      </c>
    </row>
    <row r="4279" spans="2:6" x14ac:dyDescent="0.25">
      <c r="B4279" s="14">
        <v>4234</v>
      </c>
      <c r="C4279" s="17">
        <v>43</v>
      </c>
      <c r="D4279" s="17">
        <v>100.3</v>
      </c>
      <c r="E4279" s="17">
        <v>17262</v>
      </c>
      <c r="F4279" s="17">
        <v>111493.40000000002</v>
      </c>
    </row>
    <row r="4280" spans="2:6" x14ac:dyDescent="0.25">
      <c r="B4280" s="14">
        <v>4235</v>
      </c>
      <c r="C4280" s="17">
        <v>42</v>
      </c>
      <c r="D4280" s="17">
        <v>88.53</v>
      </c>
      <c r="E4280" s="17">
        <v>17132</v>
      </c>
      <c r="F4280" s="17">
        <v>323028.04000000004</v>
      </c>
    </row>
    <row r="4281" spans="2:6" x14ac:dyDescent="0.25">
      <c r="B4281" s="14">
        <v>4236</v>
      </c>
      <c r="C4281" s="17">
        <v>45</v>
      </c>
      <c r="D4281" s="17">
        <v>82.4</v>
      </c>
      <c r="E4281" s="17">
        <v>29571</v>
      </c>
      <c r="F4281" s="17">
        <v>1267283.5999999996</v>
      </c>
    </row>
    <row r="4282" spans="2:6" x14ac:dyDescent="0.25">
      <c r="B4282" s="14">
        <v>4237</v>
      </c>
      <c r="C4282" s="17">
        <v>43</v>
      </c>
      <c r="D4282" s="17">
        <v>83.63</v>
      </c>
      <c r="E4282" s="17">
        <v>14358</v>
      </c>
      <c r="F4282" s="17">
        <v>189088.46000000008</v>
      </c>
    </row>
    <row r="4283" spans="2:6" x14ac:dyDescent="0.25">
      <c r="B4283" s="14">
        <v>4238</v>
      </c>
      <c r="C4283" s="17">
        <v>43</v>
      </c>
      <c r="D4283" s="17">
        <v>90.14</v>
      </c>
      <c r="E4283" s="17">
        <v>24105</v>
      </c>
      <c r="F4283" s="17">
        <v>737555.3</v>
      </c>
    </row>
    <row r="4284" spans="2:6" x14ac:dyDescent="0.25">
      <c r="B4284" s="14">
        <v>4239</v>
      </c>
      <c r="C4284" s="17">
        <v>45</v>
      </c>
      <c r="D4284" s="17">
        <v>94.08</v>
      </c>
      <c r="E4284" s="17">
        <v>19338</v>
      </c>
      <c r="F4284" s="17">
        <v>308732.95999999996</v>
      </c>
    </row>
    <row r="4285" spans="2:6" x14ac:dyDescent="0.25">
      <c r="B4285" s="14">
        <v>4240</v>
      </c>
      <c r="C4285" s="17">
        <v>44</v>
      </c>
      <c r="D4285" s="17">
        <v>103.11</v>
      </c>
      <c r="E4285" s="17">
        <v>9740</v>
      </c>
      <c r="F4285" s="17">
        <v>-344591.4</v>
      </c>
    </row>
    <row r="4286" spans="2:6" x14ac:dyDescent="0.25">
      <c r="B4286" s="14">
        <v>4241</v>
      </c>
      <c r="C4286" s="17">
        <v>41</v>
      </c>
      <c r="D4286" s="17">
        <v>97.22</v>
      </c>
      <c r="E4286" s="17">
        <v>17298</v>
      </c>
      <c r="F4286" s="17">
        <v>201372.43999999994</v>
      </c>
    </row>
    <row r="4287" spans="2:6" x14ac:dyDescent="0.25">
      <c r="B4287" s="14">
        <v>4242</v>
      </c>
      <c r="C4287" s="17">
        <v>41</v>
      </c>
      <c r="D4287" s="17">
        <v>101.43</v>
      </c>
      <c r="E4287" s="17">
        <v>14877</v>
      </c>
      <c r="F4287" s="17">
        <v>-8408.1100000001024</v>
      </c>
    </row>
    <row r="4288" spans="2:6" x14ac:dyDescent="0.25">
      <c r="B4288" s="14">
        <v>4243</v>
      </c>
      <c r="C4288" s="17">
        <v>41</v>
      </c>
      <c r="D4288" s="17">
        <v>100.83</v>
      </c>
      <c r="E4288" s="17">
        <v>14433</v>
      </c>
      <c r="F4288" s="17">
        <v>-24865.390000000014</v>
      </c>
    </row>
    <row r="4289" spans="2:6" x14ac:dyDescent="0.25">
      <c r="B4289" s="14">
        <v>4244</v>
      </c>
      <c r="C4289" s="17">
        <v>41</v>
      </c>
      <c r="D4289" s="17">
        <v>89.42</v>
      </c>
      <c r="E4289" s="17">
        <v>14977</v>
      </c>
      <c r="F4289" s="17">
        <v>177122.66000000003</v>
      </c>
    </row>
    <row r="4290" spans="2:6" x14ac:dyDescent="0.25">
      <c r="B4290" s="14">
        <v>4245</v>
      </c>
      <c r="C4290" s="17">
        <v>43</v>
      </c>
      <c r="D4290" s="17">
        <v>104.54</v>
      </c>
      <c r="E4290" s="17">
        <v>20189</v>
      </c>
      <c r="F4290" s="17">
        <v>188925.93999999983</v>
      </c>
    </row>
    <row r="4291" spans="2:6" x14ac:dyDescent="0.25">
      <c r="B4291" s="14">
        <v>4246</v>
      </c>
      <c r="C4291" s="17">
        <v>43</v>
      </c>
      <c r="D4291" s="17">
        <v>92.4</v>
      </c>
      <c r="E4291" s="17">
        <v>19925</v>
      </c>
      <c r="F4291" s="17">
        <v>417230</v>
      </c>
    </row>
    <row r="4292" spans="2:6" x14ac:dyDescent="0.25">
      <c r="B4292" s="14">
        <v>4247</v>
      </c>
      <c r="C4292" s="17">
        <v>40</v>
      </c>
      <c r="D4292" s="17">
        <v>75.58</v>
      </c>
      <c r="E4292" s="17">
        <v>16739</v>
      </c>
      <c r="F4292" s="17">
        <v>546367.38000000012</v>
      </c>
    </row>
    <row r="4293" spans="2:6" x14ac:dyDescent="0.25">
      <c r="B4293" s="14">
        <v>4248</v>
      </c>
      <c r="C4293" s="17">
        <v>41</v>
      </c>
      <c r="D4293" s="17">
        <v>98.29</v>
      </c>
      <c r="E4293" s="17">
        <v>16152</v>
      </c>
      <c r="F4293" s="17">
        <v>114435.91999999993</v>
      </c>
    </row>
    <row r="4294" spans="2:6" x14ac:dyDescent="0.25">
      <c r="B4294" s="14">
        <v>4249</v>
      </c>
      <c r="C4294" s="17">
        <v>42</v>
      </c>
      <c r="D4294" s="17">
        <v>94.27</v>
      </c>
      <c r="E4294" s="17">
        <v>19374</v>
      </c>
      <c r="F4294" s="17">
        <v>365331.02</v>
      </c>
    </row>
    <row r="4295" spans="2:6" x14ac:dyDescent="0.25">
      <c r="B4295" s="14">
        <v>4250</v>
      </c>
      <c r="C4295" s="17">
        <v>39</v>
      </c>
      <c r="D4295" s="17">
        <v>75.400000000000006</v>
      </c>
      <c r="E4295" s="17">
        <v>15158</v>
      </c>
      <c r="F4295" s="17">
        <v>432366.79999999981</v>
      </c>
    </row>
    <row r="4296" spans="2:6" x14ac:dyDescent="0.25">
      <c r="B4296" s="14">
        <v>4251</v>
      </c>
      <c r="C4296" s="17">
        <v>39</v>
      </c>
      <c r="D4296" s="17">
        <v>83.65</v>
      </c>
      <c r="E4296" s="17">
        <v>13347</v>
      </c>
      <c r="F4296" s="17">
        <v>169043.44999999995</v>
      </c>
    </row>
    <row r="4297" spans="2:6" x14ac:dyDescent="0.25">
      <c r="B4297" s="14">
        <v>4252</v>
      </c>
      <c r="C4297" s="17">
        <v>41</v>
      </c>
      <c r="D4297" s="17">
        <v>102.2</v>
      </c>
      <c r="E4297" s="17">
        <v>28544</v>
      </c>
      <c r="F4297" s="17">
        <v>742755.2</v>
      </c>
    </row>
    <row r="4298" spans="2:6" x14ac:dyDescent="0.25">
      <c r="B4298" s="14">
        <v>4253</v>
      </c>
      <c r="C4298" s="17">
        <v>40</v>
      </c>
      <c r="D4298" s="17">
        <v>85.99</v>
      </c>
      <c r="E4298" s="17">
        <v>16526</v>
      </c>
      <c r="F4298" s="17">
        <v>356563.26</v>
      </c>
    </row>
    <row r="4299" spans="2:6" x14ac:dyDescent="0.25">
      <c r="B4299" s="14">
        <v>4254</v>
      </c>
      <c r="C4299" s="17">
        <v>42</v>
      </c>
      <c r="D4299" s="17">
        <v>91.82</v>
      </c>
      <c r="E4299" s="17">
        <v>31140</v>
      </c>
      <c r="F4299" s="17">
        <v>1179705.2000000002</v>
      </c>
    </row>
    <row r="4300" spans="2:6" x14ac:dyDescent="0.25">
      <c r="B4300" s="14">
        <v>4255</v>
      </c>
      <c r="C4300" s="17">
        <v>42</v>
      </c>
      <c r="D4300" s="17">
        <v>93.12</v>
      </c>
      <c r="E4300" s="17">
        <v>22985</v>
      </c>
      <c r="F4300" s="17">
        <v>618281.79999999981</v>
      </c>
    </row>
    <row r="4301" spans="2:6" x14ac:dyDescent="0.25">
      <c r="B4301" s="14">
        <v>4256</v>
      </c>
      <c r="C4301" s="17">
        <v>42</v>
      </c>
      <c r="D4301" s="17">
        <v>101.97</v>
      </c>
      <c r="E4301" s="17">
        <v>10387</v>
      </c>
      <c r="F4301" s="17">
        <v>-278403.39</v>
      </c>
    </row>
    <row r="4302" spans="2:6" x14ac:dyDescent="0.25">
      <c r="B4302" s="14">
        <v>4257</v>
      </c>
      <c r="C4302" s="17">
        <v>41</v>
      </c>
      <c r="D4302" s="17">
        <v>79.81</v>
      </c>
      <c r="E4302" s="17">
        <v>17287</v>
      </c>
      <c r="F4302" s="17">
        <v>501670.53</v>
      </c>
    </row>
    <row r="4303" spans="2:6" x14ac:dyDescent="0.25">
      <c r="B4303" s="14">
        <v>4258</v>
      </c>
      <c r="C4303" s="17">
        <v>43</v>
      </c>
      <c r="D4303" s="17">
        <v>91.9</v>
      </c>
      <c r="E4303" s="17">
        <v>9184</v>
      </c>
      <c r="F4303" s="17">
        <v>-261305.60000000009</v>
      </c>
    </row>
    <row r="4304" spans="2:6" x14ac:dyDescent="0.25">
      <c r="B4304" s="14">
        <v>4259</v>
      </c>
      <c r="C4304" s="17">
        <v>39</v>
      </c>
      <c r="D4304" s="17">
        <v>83.11</v>
      </c>
      <c r="E4304" s="17">
        <v>17745</v>
      </c>
      <c r="F4304" s="17">
        <v>514413.05000000005</v>
      </c>
    </row>
    <row r="4305" spans="2:6" x14ac:dyDescent="0.25">
      <c r="B4305" s="14">
        <v>4260</v>
      </c>
      <c r="C4305" s="17">
        <v>44</v>
      </c>
      <c r="D4305" s="17">
        <v>83.63</v>
      </c>
      <c r="E4305" s="17">
        <v>14478</v>
      </c>
      <c r="F4305" s="17">
        <v>183294.8600000001</v>
      </c>
    </row>
    <row r="4306" spans="2:6" x14ac:dyDescent="0.25">
      <c r="B4306" s="14">
        <v>4261</v>
      </c>
      <c r="C4306" s="17">
        <v>43</v>
      </c>
      <c r="D4306" s="17">
        <v>86.34</v>
      </c>
      <c r="E4306" s="17">
        <v>14943</v>
      </c>
      <c r="F4306" s="17">
        <v>190929.38</v>
      </c>
    </row>
    <row r="4307" spans="2:6" x14ac:dyDescent="0.25">
      <c r="B4307" s="14">
        <v>4262</v>
      </c>
      <c r="C4307" s="17">
        <v>44</v>
      </c>
      <c r="D4307" s="17">
        <v>91.72</v>
      </c>
      <c r="E4307" s="17">
        <v>23636</v>
      </c>
      <c r="F4307" s="17">
        <v>645686.08000000007</v>
      </c>
    </row>
    <row r="4308" spans="2:6" x14ac:dyDescent="0.25">
      <c r="B4308" s="14">
        <v>4263</v>
      </c>
      <c r="C4308" s="17">
        <v>41</v>
      </c>
      <c r="D4308" s="17">
        <v>102.42</v>
      </c>
      <c r="E4308" s="17">
        <v>15183</v>
      </c>
      <c r="F4308" s="17">
        <v>-6128.859999999986</v>
      </c>
    </row>
    <row r="4309" spans="2:6" x14ac:dyDescent="0.25">
      <c r="B4309" s="14">
        <v>4264</v>
      </c>
      <c r="C4309" s="17">
        <v>42</v>
      </c>
      <c r="D4309" s="17">
        <v>80.81</v>
      </c>
      <c r="E4309" s="17">
        <v>20418</v>
      </c>
      <c r="F4309" s="17">
        <v>705647.41999999993</v>
      </c>
    </row>
    <row r="4310" spans="2:6" x14ac:dyDescent="0.25">
      <c r="B4310" s="14">
        <v>4265</v>
      </c>
      <c r="C4310" s="17">
        <v>40</v>
      </c>
      <c r="D4310" s="17">
        <v>89.92</v>
      </c>
      <c r="E4310" s="17">
        <v>19253</v>
      </c>
      <c r="F4310" s="17">
        <v>479997.24</v>
      </c>
    </row>
    <row r="4311" spans="2:6" x14ac:dyDescent="0.25">
      <c r="B4311" s="14">
        <v>4266</v>
      </c>
      <c r="C4311" s="17">
        <v>43</v>
      </c>
      <c r="D4311" s="17">
        <v>82.17</v>
      </c>
      <c r="E4311" s="17">
        <v>29654</v>
      </c>
      <c r="F4311" s="17">
        <v>1339354.8199999998</v>
      </c>
    </row>
    <row r="4312" spans="2:6" x14ac:dyDescent="0.25">
      <c r="B4312" s="14">
        <v>4267</v>
      </c>
      <c r="C4312" s="17">
        <v>45</v>
      </c>
      <c r="D4312" s="17">
        <v>89.56</v>
      </c>
      <c r="E4312" s="17">
        <v>27762</v>
      </c>
      <c r="F4312" s="17">
        <v>938983.28</v>
      </c>
    </row>
    <row r="4313" spans="2:6" x14ac:dyDescent="0.25">
      <c r="B4313" s="14">
        <v>4268</v>
      </c>
      <c r="C4313" s="17">
        <v>41</v>
      </c>
      <c r="D4313" s="17">
        <v>93.7</v>
      </c>
      <c r="E4313" s="17">
        <v>6771</v>
      </c>
      <c r="F4313" s="17">
        <v>-414624.7</v>
      </c>
    </row>
    <row r="4314" spans="2:6" x14ac:dyDescent="0.25">
      <c r="B4314" s="14">
        <v>4269</v>
      </c>
      <c r="C4314" s="17">
        <v>41</v>
      </c>
      <c r="D4314" s="17">
        <v>101.85</v>
      </c>
      <c r="E4314" s="17">
        <v>17536</v>
      </c>
      <c r="F4314" s="17">
        <v>134646.40000000014</v>
      </c>
    </row>
    <row r="4315" spans="2:6" x14ac:dyDescent="0.25">
      <c r="B4315" s="14">
        <v>4270</v>
      </c>
      <c r="C4315" s="17">
        <v>44</v>
      </c>
      <c r="D4315" s="17">
        <v>98.87</v>
      </c>
      <c r="E4315" s="17">
        <v>18628</v>
      </c>
      <c r="F4315" s="17">
        <v>195589.6399999999</v>
      </c>
    </row>
    <row r="4316" spans="2:6" x14ac:dyDescent="0.25">
      <c r="B4316" s="14">
        <v>4271</v>
      </c>
      <c r="C4316" s="17">
        <v>42</v>
      </c>
      <c r="D4316" s="17">
        <v>79.489999999999995</v>
      </c>
      <c r="E4316" s="17">
        <v>10585</v>
      </c>
      <c r="F4316" s="17">
        <v>-29556.649999999907</v>
      </c>
    </row>
    <row r="4317" spans="2:6" x14ac:dyDescent="0.25">
      <c r="B4317" s="14">
        <v>4272</v>
      </c>
      <c r="C4317" s="17">
        <v>40</v>
      </c>
      <c r="D4317" s="17">
        <v>99.13</v>
      </c>
      <c r="E4317" s="17">
        <v>23582</v>
      </c>
      <c r="F4317" s="17">
        <v>561854.34000000008</v>
      </c>
    </row>
    <row r="4318" spans="2:6" x14ac:dyDescent="0.25">
      <c r="B4318" s="14">
        <v>4273</v>
      </c>
      <c r="C4318" s="17">
        <v>40</v>
      </c>
      <c r="D4318" s="17">
        <v>86.56</v>
      </c>
      <c r="E4318" s="17">
        <v>16616</v>
      </c>
      <c r="F4318" s="17">
        <v>353663.04000000004</v>
      </c>
    </row>
    <row r="4319" spans="2:6" x14ac:dyDescent="0.25">
      <c r="B4319" s="14">
        <v>4274</v>
      </c>
      <c r="C4319" s="17">
        <v>41</v>
      </c>
      <c r="D4319" s="17">
        <v>94.04</v>
      </c>
      <c r="E4319" s="17">
        <v>17735</v>
      </c>
      <c r="F4319" s="17">
        <v>284330.59999999986</v>
      </c>
    </row>
    <row r="4320" spans="2:6" x14ac:dyDescent="0.25">
      <c r="B4320" s="14">
        <v>4275</v>
      </c>
      <c r="C4320" s="17">
        <v>45</v>
      </c>
      <c r="D4320" s="17">
        <v>77.930000000000007</v>
      </c>
      <c r="E4320" s="17">
        <v>19597</v>
      </c>
      <c r="F4320" s="17">
        <v>640743.7899999998</v>
      </c>
    </row>
    <row r="4321" spans="2:6" x14ac:dyDescent="0.25">
      <c r="B4321" s="14">
        <v>4276</v>
      </c>
      <c r="C4321" s="17">
        <v>41</v>
      </c>
      <c r="D4321" s="17">
        <v>98.84</v>
      </c>
      <c r="E4321" s="17">
        <v>23439</v>
      </c>
      <c r="F4321" s="17">
        <v>536651.24</v>
      </c>
    </row>
    <row r="4322" spans="2:6" x14ac:dyDescent="0.25">
      <c r="B4322" s="14">
        <v>4277</v>
      </c>
      <c r="C4322" s="17">
        <v>44</v>
      </c>
      <c r="D4322" s="17">
        <v>84.78</v>
      </c>
      <c r="E4322" s="17">
        <v>23911</v>
      </c>
      <c r="F4322" s="17">
        <v>829030.41999999993</v>
      </c>
    </row>
    <row r="4323" spans="2:6" x14ac:dyDescent="0.25">
      <c r="B4323" s="14">
        <v>4278</v>
      </c>
      <c r="C4323" s="17">
        <v>43</v>
      </c>
      <c r="D4323" s="17">
        <v>87.92</v>
      </c>
      <c r="E4323" s="17">
        <v>20123</v>
      </c>
      <c r="F4323" s="17">
        <v>519973.83999999985</v>
      </c>
    </row>
    <row r="4324" spans="2:6" x14ac:dyDescent="0.25">
      <c r="B4324" s="14">
        <v>4279</v>
      </c>
      <c r="C4324" s="17">
        <v>42</v>
      </c>
      <c r="D4324" s="17">
        <v>95.76</v>
      </c>
      <c r="E4324" s="17">
        <v>16033</v>
      </c>
      <c r="F4324" s="17">
        <v>131860.91999999993</v>
      </c>
    </row>
    <row r="4325" spans="2:6" x14ac:dyDescent="0.25">
      <c r="B4325" s="14">
        <v>4280</v>
      </c>
      <c r="C4325" s="17">
        <v>40</v>
      </c>
      <c r="D4325" s="17">
        <v>99.75</v>
      </c>
      <c r="E4325" s="17">
        <v>20599</v>
      </c>
      <c r="F4325" s="17">
        <v>370490.75</v>
      </c>
    </row>
    <row r="4326" spans="2:6" x14ac:dyDescent="0.25">
      <c r="B4326" s="14">
        <v>4281</v>
      </c>
      <c r="C4326" s="17">
        <v>39</v>
      </c>
      <c r="D4326" s="17">
        <v>85.65</v>
      </c>
      <c r="E4326" s="17">
        <v>17324</v>
      </c>
      <c r="F4326" s="17">
        <v>438039.39999999991</v>
      </c>
    </row>
    <row r="4327" spans="2:6" x14ac:dyDescent="0.25">
      <c r="B4327" s="14">
        <v>4282</v>
      </c>
      <c r="C4327" s="17">
        <v>43</v>
      </c>
      <c r="D4327" s="17">
        <v>102.51</v>
      </c>
      <c r="E4327" s="17">
        <v>17062</v>
      </c>
      <c r="F4327" s="17">
        <v>62646.379999999888</v>
      </c>
    </row>
    <row r="4328" spans="2:6" x14ac:dyDescent="0.25">
      <c r="B4328" s="14">
        <v>4283</v>
      </c>
      <c r="C4328" s="17">
        <v>39</v>
      </c>
      <c r="D4328" s="17">
        <v>77.75</v>
      </c>
      <c r="E4328" s="17">
        <v>18759</v>
      </c>
      <c r="F4328" s="17">
        <v>692927.75</v>
      </c>
    </row>
    <row r="4329" spans="2:6" x14ac:dyDescent="0.25">
      <c r="B4329" s="14">
        <v>4284</v>
      </c>
      <c r="C4329" s="17">
        <v>42</v>
      </c>
      <c r="D4329" s="17">
        <v>84.4</v>
      </c>
      <c r="E4329" s="17">
        <v>15356</v>
      </c>
      <c r="F4329" s="17">
        <v>264845.59999999986</v>
      </c>
    </row>
    <row r="4330" spans="2:6" x14ac:dyDescent="0.25">
      <c r="B4330" s="14">
        <v>4285</v>
      </c>
      <c r="C4330" s="17">
        <v>45</v>
      </c>
      <c r="D4330" s="17">
        <v>92.18</v>
      </c>
      <c r="E4330" s="17">
        <v>19530</v>
      </c>
      <c r="F4330" s="17">
        <v>357344.59999999986</v>
      </c>
    </row>
    <row r="4331" spans="2:6" x14ac:dyDescent="0.25">
      <c r="B4331" s="14">
        <v>4286</v>
      </c>
      <c r="C4331" s="17">
        <v>39</v>
      </c>
      <c r="D4331" s="17">
        <v>88.33</v>
      </c>
      <c r="E4331" s="17">
        <v>29784</v>
      </c>
      <c r="F4331" s="17">
        <v>1284619.2800000003</v>
      </c>
    </row>
    <row r="4332" spans="2:6" x14ac:dyDescent="0.25">
      <c r="B4332" s="14">
        <v>4287</v>
      </c>
      <c r="C4332" s="17">
        <v>43</v>
      </c>
      <c r="D4332" s="17">
        <v>81.73</v>
      </c>
      <c r="E4332" s="17">
        <v>12881</v>
      </c>
      <c r="F4332" s="17">
        <v>106671.87</v>
      </c>
    </row>
    <row r="4333" spans="2:6" x14ac:dyDescent="0.25">
      <c r="B4333" s="14">
        <v>4288</v>
      </c>
      <c r="C4333" s="17">
        <v>41</v>
      </c>
      <c r="D4333" s="17">
        <v>78.95</v>
      </c>
      <c r="E4333" s="17">
        <v>7306</v>
      </c>
      <c r="F4333" s="17">
        <v>-272460.70000000007</v>
      </c>
    </row>
    <row r="4334" spans="2:6" x14ac:dyDescent="0.25">
      <c r="B4334" s="14">
        <v>4289</v>
      </c>
      <c r="C4334" s="17">
        <v>42</v>
      </c>
      <c r="D4334" s="17">
        <v>104.98</v>
      </c>
      <c r="E4334" s="17">
        <v>18668</v>
      </c>
      <c r="F4334" s="17">
        <v>121109.35999999987</v>
      </c>
    </row>
    <row r="4335" spans="2:6" x14ac:dyDescent="0.25">
      <c r="B4335" s="14">
        <v>4290</v>
      </c>
      <c r="C4335" s="17">
        <v>45</v>
      </c>
      <c r="D4335" s="17">
        <v>83.78</v>
      </c>
      <c r="E4335" s="17">
        <v>18450</v>
      </c>
      <c r="F4335" s="17">
        <v>445559</v>
      </c>
    </row>
    <row r="4336" spans="2:6" x14ac:dyDescent="0.25">
      <c r="B4336" s="14">
        <v>4291</v>
      </c>
      <c r="C4336" s="17">
        <v>44</v>
      </c>
      <c r="D4336" s="17">
        <v>94.51</v>
      </c>
      <c r="E4336" s="17">
        <v>11777</v>
      </c>
      <c r="F4336" s="17">
        <v>-137609.27000000002</v>
      </c>
    </row>
    <row r="4337" spans="2:6" x14ac:dyDescent="0.25">
      <c r="B4337" s="14">
        <v>4292</v>
      </c>
      <c r="C4337" s="17">
        <v>41</v>
      </c>
      <c r="D4337" s="17">
        <v>90.6</v>
      </c>
      <c r="E4337" s="17">
        <v>25002</v>
      </c>
      <c r="F4337" s="17">
        <v>835134.8</v>
      </c>
    </row>
    <row r="4338" spans="2:6" x14ac:dyDescent="0.25">
      <c r="B4338" s="14">
        <v>4293</v>
      </c>
      <c r="C4338" s="17">
        <v>42</v>
      </c>
      <c r="D4338" s="17">
        <v>103.28</v>
      </c>
      <c r="E4338" s="17">
        <v>12644</v>
      </c>
      <c r="F4338" s="17">
        <v>-170764.32000000007</v>
      </c>
    </row>
    <row r="4339" spans="2:6" x14ac:dyDescent="0.25">
      <c r="B4339" s="14">
        <v>4294</v>
      </c>
      <c r="C4339" s="17">
        <v>42</v>
      </c>
      <c r="D4339" s="17">
        <v>103.72</v>
      </c>
      <c r="E4339" s="17">
        <v>13744</v>
      </c>
      <c r="F4339" s="17">
        <v>-117719.67999999993</v>
      </c>
    </row>
    <row r="4340" spans="2:6" x14ac:dyDescent="0.25">
      <c r="B4340" s="14">
        <v>4295</v>
      </c>
      <c r="C4340" s="17">
        <v>42</v>
      </c>
      <c r="D4340" s="17">
        <v>80.63</v>
      </c>
      <c r="E4340" s="17">
        <v>11284</v>
      </c>
      <c r="F4340" s="17">
        <v>11759.080000000075</v>
      </c>
    </row>
    <row r="4341" spans="2:6" x14ac:dyDescent="0.25">
      <c r="B4341" s="14">
        <v>4296</v>
      </c>
      <c r="C4341" s="17">
        <v>43</v>
      </c>
      <c r="D4341" s="17">
        <v>79.3</v>
      </c>
      <c r="E4341" s="17">
        <v>19228</v>
      </c>
      <c r="F4341" s="17">
        <v>624787.60000000009</v>
      </c>
    </row>
    <row r="4342" spans="2:6" x14ac:dyDescent="0.25">
      <c r="B4342" s="14">
        <v>4297</v>
      </c>
      <c r="C4342" s="17">
        <v>40</v>
      </c>
      <c r="D4342" s="17">
        <v>76.709999999999994</v>
      </c>
      <c r="E4342" s="17">
        <v>13313</v>
      </c>
      <c r="F4342" s="17">
        <v>245526.77000000002</v>
      </c>
    </row>
    <row r="4343" spans="2:6" x14ac:dyDescent="0.25">
      <c r="B4343" s="14">
        <v>4298</v>
      </c>
      <c r="C4343" s="17">
        <v>41</v>
      </c>
      <c r="D4343" s="17">
        <v>99.98</v>
      </c>
      <c r="E4343" s="17">
        <v>24827</v>
      </c>
      <c r="F4343" s="17">
        <v>590462.5399999998</v>
      </c>
    </row>
    <row r="4344" spans="2:6" x14ac:dyDescent="0.25">
      <c r="B4344" s="14">
        <v>4299</v>
      </c>
      <c r="C4344" s="17">
        <v>41</v>
      </c>
      <c r="D4344" s="17">
        <v>78.72</v>
      </c>
      <c r="E4344" s="17">
        <v>22878</v>
      </c>
      <c r="F4344" s="17">
        <v>963767.84000000008</v>
      </c>
    </row>
    <row r="4345" spans="2:6" x14ac:dyDescent="0.25">
      <c r="B4345" s="14">
        <v>4300</v>
      </c>
      <c r="C4345" s="17">
        <v>43</v>
      </c>
      <c r="D4345" s="17">
        <v>76.459999999999994</v>
      </c>
      <c r="E4345" s="17">
        <v>15653</v>
      </c>
      <c r="F4345" s="17">
        <v>395039.62000000011</v>
      </c>
    </row>
    <row r="4346" spans="2:6" x14ac:dyDescent="0.25">
      <c r="B4346" s="14">
        <v>4301</v>
      </c>
      <c r="C4346" s="17">
        <v>39</v>
      </c>
      <c r="D4346" s="17">
        <v>97.28</v>
      </c>
      <c r="E4346" s="17">
        <v>17727</v>
      </c>
      <c r="F4346" s="17">
        <v>261837.43999999994</v>
      </c>
    </row>
    <row r="4347" spans="2:6" x14ac:dyDescent="0.25">
      <c r="B4347" s="14">
        <v>4302</v>
      </c>
      <c r="C4347" s="17">
        <v>41</v>
      </c>
      <c r="D4347" s="17">
        <v>85.31</v>
      </c>
      <c r="E4347" s="17">
        <v>23797</v>
      </c>
      <c r="F4347" s="17">
        <v>879803.92999999993</v>
      </c>
    </row>
    <row r="4348" spans="2:6" x14ac:dyDescent="0.25">
      <c r="B4348" s="14">
        <v>4303</v>
      </c>
      <c r="C4348" s="17">
        <v>42</v>
      </c>
      <c r="D4348" s="17">
        <v>89.22</v>
      </c>
      <c r="E4348" s="17">
        <v>18268</v>
      </c>
      <c r="F4348" s="17">
        <v>388205.04000000004</v>
      </c>
    </row>
    <row r="4349" spans="2:6" x14ac:dyDescent="0.25">
      <c r="B4349" s="14">
        <v>4304</v>
      </c>
      <c r="C4349" s="17">
        <v>45</v>
      </c>
      <c r="D4349" s="17">
        <v>103.77</v>
      </c>
      <c r="E4349" s="17">
        <v>19129</v>
      </c>
      <c r="F4349" s="17">
        <v>110849.67000000004</v>
      </c>
    </row>
    <row r="4350" spans="2:6" x14ac:dyDescent="0.25">
      <c r="B4350" s="14">
        <v>4305</v>
      </c>
      <c r="C4350" s="17">
        <v>42</v>
      </c>
      <c r="D4350" s="17">
        <v>84.57</v>
      </c>
      <c r="E4350" s="17">
        <v>19097</v>
      </c>
      <c r="F4350" s="17">
        <v>533195.7100000002</v>
      </c>
    </row>
    <row r="4351" spans="2:6" x14ac:dyDescent="0.25">
      <c r="B4351" s="14">
        <v>4306</v>
      </c>
      <c r="C4351" s="17">
        <v>44</v>
      </c>
      <c r="D4351" s="17">
        <v>95.19</v>
      </c>
      <c r="E4351" s="17">
        <v>23800</v>
      </c>
      <c r="F4351" s="17">
        <v>573478</v>
      </c>
    </row>
    <row r="4352" spans="2:6" x14ac:dyDescent="0.25">
      <c r="B4352" s="14">
        <v>4307</v>
      </c>
      <c r="C4352" s="17">
        <v>40</v>
      </c>
      <c r="D4352" s="17">
        <v>103.56</v>
      </c>
      <c r="E4352" s="17">
        <v>17727</v>
      </c>
      <c r="F4352" s="17">
        <v>132784.88</v>
      </c>
    </row>
    <row r="4353" spans="2:6" x14ac:dyDescent="0.25">
      <c r="B4353" s="14">
        <v>4308</v>
      </c>
      <c r="C4353" s="17">
        <v>44</v>
      </c>
      <c r="D4353" s="17">
        <v>86.98</v>
      </c>
      <c r="E4353" s="17">
        <v>8874</v>
      </c>
      <c r="F4353" s="17">
        <v>-246390.52000000002</v>
      </c>
    </row>
    <row r="4354" spans="2:6" x14ac:dyDescent="0.25">
      <c r="B4354" s="14">
        <v>4309</v>
      </c>
      <c r="C4354" s="17">
        <v>41</v>
      </c>
      <c r="D4354" s="17">
        <v>81.05</v>
      </c>
      <c r="E4354" s="17">
        <v>11490</v>
      </c>
      <c r="F4354" s="17">
        <v>34155.5</v>
      </c>
    </row>
    <row r="4355" spans="2:6" x14ac:dyDescent="0.25">
      <c r="B4355" s="14">
        <v>4310</v>
      </c>
      <c r="C4355" s="17">
        <v>39</v>
      </c>
      <c r="D4355" s="17">
        <v>78.72</v>
      </c>
      <c r="E4355" s="17">
        <v>20678</v>
      </c>
      <c r="F4355" s="17">
        <v>830707.84000000008</v>
      </c>
    </row>
    <row r="4356" spans="2:6" x14ac:dyDescent="0.25">
      <c r="B4356" s="14">
        <v>4311</v>
      </c>
      <c r="C4356" s="17">
        <v>42</v>
      </c>
      <c r="D4356" s="17">
        <v>84.66</v>
      </c>
      <c r="E4356" s="17">
        <v>12513</v>
      </c>
      <c r="F4356" s="17">
        <v>55190.420000000042</v>
      </c>
    </row>
    <row r="4357" spans="2:6" x14ac:dyDescent="0.25">
      <c r="B4357" s="14">
        <v>4312</v>
      </c>
      <c r="C4357" s="17">
        <v>41</v>
      </c>
      <c r="D4357" s="17">
        <v>90.37</v>
      </c>
      <c r="E4357" s="17">
        <v>10109</v>
      </c>
      <c r="F4357" s="17">
        <v>-166328.33000000007</v>
      </c>
    </row>
    <row r="4358" spans="2:6" x14ac:dyDescent="0.25">
      <c r="B4358" s="14">
        <v>4313</v>
      </c>
      <c r="C4358" s="17">
        <v>43</v>
      </c>
      <c r="D4358" s="17">
        <v>104.19</v>
      </c>
      <c r="E4358" s="17">
        <v>16948</v>
      </c>
      <c r="F4358" s="17">
        <v>28075.880000000005</v>
      </c>
    </row>
    <row r="4359" spans="2:6" x14ac:dyDescent="0.25">
      <c r="B4359" s="14">
        <v>4314</v>
      </c>
      <c r="C4359" s="17">
        <v>39</v>
      </c>
      <c r="D4359" s="17">
        <v>84.19</v>
      </c>
      <c r="E4359" s="17">
        <v>18109</v>
      </c>
      <c r="F4359" s="17">
        <v>522843.29000000004</v>
      </c>
    </row>
    <row r="4360" spans="2:6" x14ac:dyDescent="0.25">
      <c r="B4360" s="14">
        <v>4315</v>
      </c>
      <c r="C4360" s="17">
        <v>41</v>
      </c>
      <c r="D4360" s="17">
        <v>103.19</v>
      </c>
      <c r="E4360" s="17">
        <v>12168</v>
      </c>
      <c r="F4360" s="17">
        <v>-183071.91999999993</v>
      </c>
    </row>
    <row r="4361" spans="2:6" x14ac:dyDescent="0.25">
      <c r="B4361" s="14">
        <v>4316</v>
      </c>
      <c r="C4361" s="17">
        <v>43</v>
      </c>
      <c r="D4361" s="17">
        <v>92.99</v>
      </c>
      <c r="E4361" s="17">
        <v>21274</v>
      </c>
      <c r="F4361" s="17">
        <v>490474.74000000022</v>
      </c>
    </row>
    <row r="4362" spans="2:6" x14ac:dyDescent="0.25">
      <c r="B4362" s="14">
        <v>4317</v>
      </c>
      <c r="C4362" s="17">
        <v>39</v>
      </c>
      <c r="D4362" s="17">
        <v>82.98</v>
      </c>
      <c r="E4362" s="17">
        <v>10132</v>
      </c>
      <c r="F4362" s="17">
        <v>-69633.359999999986</v>
      </c>
    </row>
    <row r="4363" spans="2:6" x14ac:dyDescent="0.25">
      <c r="B4363" s="14">
        <v>4318</v>
      </c>
      <c r="C4363" s="17">
        <v>43</v>
      </c>
      <c r="D4363" s="17">
        <v>81.75</v>
      </c>
      <c r="E4363" s="17">
        <v>10162</v>
      </c>
      <c r="F4363" s="17">
        <v>-95471.5</v>
      </c>
    </row>
    <row r="4364" spans="2:6" x14ac:dyDescent="0.25">
      <c r="B4364" s="14">
        <v>4319</v>
      </c>
      <c r="C4364" s="17">
        <v>43</v>
      </c>
      <c r="D4364" s="17">
        <v>95.8</v>
      </c>
      <c r="E4364" s="17">
        <v>17013</v>
      </c>
      <c r="F4364" s="17">
        <v>174182.60000000009</v>
      </c>
    </row>
    <row r="4365" spans="2:6" x14ac:dyDescent="0.25">
      <c r="B4365" s="14">
        <v>4320</v>
      </c>
      <c r="C4365" s="17">
        <v>40</v>
      </c>
      <c r="D4365" s="17">
        <v>90.36</v>
      </c>
      <c r="E4365" s="17">
        <v>12646</v>
      </c>
      <c r="F4365" s="17">
        <v>18021.440000000061</v>
      </c>
    </row>
    <row r="4366" spans="2:6" x14ac:dyDescent="0.25">
      <c r="B4366" s="14">
        <v>4321</v>
      </c>
      <c r="C4366" s="17">
        <v>40</v>
      </c>
      <c r="D4366" s="17">
        <v>104.64</v>
      </c>
      <c r="E4366" s="17">
        <v>10560</v>
      </c>
      <c r="F4366" s="17">
        <v>-275958.40000000002</v>
      </c>
    </row>
    <row r="4367" spans="2:6" x14ac:dyDescent="0.25">
      <c r="B4367" s="14">
        <v>4322</v>
      </c>
      <c r="C4367" s="17">
        <v>42</v>
      </c>
      <c r="D4367" s="17">
        <v>78.87</v>
      </c>
      <c r="E4367" s="17">
        <v>23643</v>
      </c>
      <c r="F4367" s="17">
        <v>997227.58999999985</v>
      </c>
    </row>
    <row r="4368" spans="2:6" x14ac:dyDescent="0.25">
      <c r="B4368" s="14">
        <v>4323</v>
      </c>
      <c r="C4368" s="17">
        <v>39</v>
      </c>
      <c r="D4368" s="17">
        <v>85.73</v>
      </c>
      <c r="E4368" s="17">
        <v>16938</v>
      </c>
      <c r="F4368" s="17">
        <v>407985.26</v>
      </c>
    </row>
    <row r="4369" spans="2:6" x14ac:dyDescent="0.25">
      <c r="B4369" s="14">
        <v>4324</v>
      </c>
      <c r="C4369" s="17">
        <v>43</v>
      </c>
      <c r="D4369" s="17">
        <v>79.63</v>
      </c>
      <c r="E4369" s="17">
        <v>20354</v>
      </c>
      <c r="F4369" s="17">
        <v>704434.98</v>
      </c>
    </row>
    <row r="4370" spans="2:6" x14ac:dyDescent="0.25">
      <c r="B4370" s="14">
        <v>4325</v>
      </c>
      <c r="C4370" s="17">
        <v>43</v>
      </c>
      <c r="D4370" s="17">
        <v>87.04</v>
      </c>
      <c r="E4370" s="17">
        <v>11460</v>
      </c>
      <c r="F4370" s="17">
        <v>-59718.400000000023</v>
      </c>
    </row>
    <row r="4371" spans="2:6" x14ac:dyDescent="0.25">
      <c r="B4371" s="14">
        <v>4326</v>
      </c>
      <c r="C4371" s="17">
        <v>42</v>
      </c>
      <c r="D4371" s="17">
        <v>79.290000000000006</v>
      </c>
      <c r="E4371" s="17">
        <v>18687</v>
      </c>
      <c r="F4371" s="17">
        <v>602166.76999999979</v>
      </c>
    </row>
    <row r="4372" spans="2:6" x14ac:dyDescent="0.25">
      <c r="B4372" s="14">
        <v>4327</v>
      </c>
      <c r="C4372" s="17">
        <v>39</v>
      </c>
      <c r="D4372" s="17">
        <v>77</v>
      </c>
      <c r="E4372" s="17">
        <v>19970</v>
      </c>
      <c r="F4372" s="17">
        <v>807510</v>
      </c>
    </row>
    <row r="4373" spans="2:6" x14ac:dyDescent="0.25">
      <c r="B4373" s="14">
        <v>4328</v>
      </c>
      <c r="C4373" s="17">
        <v>41</v>
      </c>
      <c r="D4373" s="17">
        <v>89.39</v>
      </c>
      <c r="E4373" s="17">
        <v>13230</v>
      </c>
      <c r="F4373" s="17">
        <v>57710.300000000047</v>
      </c>
    </row>
    <row r="4374" spans="2:6" x14ac:dyDescent="0.25">
      <c r="B4374" s="14">
        <v>4329</v>
      </c>
      <c r="C4374" s="17">
        <v>40</v>
      </c>
      <c r="D4374" s="17">
        <v>82.26</v>
      </c>
      <c r="E4374" s="17">
        <v>19025</v>
      </c>
      <c r="F4374" s="17">
        <v>609978.5</v>
      </c>
    </row>
    <row r="4375" spans="2:6" x14ac:dyDescent="0.25">
      <c r="B4375" s="14">
        <v>4330</v>
      </c>
      <c r="C4375" s="17">
        <v>44</v>
      </c>
      <c r="D4375" s="17">
        <v>83.59</v>
      </c>
      <c r="E4375" s="17">
        <v>21697</v>
      </c>
      <c r="F4375" s="17">
        <v>699382.77</v>
      </c>
    </row>
    <row r="4376" spans="2:6" x14ac:dyDescent="0.25">
      <c r="B4376" s="14">
        <v>4331</v>
      </c>
      <c r="C4376" s="17">
        <v>43</v>
      </c>
      <c r="D4376" s="17">
        <v>78.22</v>
      </c>
      <c r="E4376" s="17">
        <v>14181</v>
      </c>
      <c r="F4376" s="17">
        <v>252998.17999999993</v>
      </c>
    </row>
    <row r="4377" spans="2:6" x14ac:dyDescent="0.25">
      <c r="B4377" s="14">
        <v>4332</v>
      </c>
      <c r="C4377" s="17">
        <v>40</v>
      </c>
      <c r="D4377" s="17">
        <v>96.81</v>
      </c>
      <c r="E4377" s="17">
        <v>12056</v>
      </c>
      <c r="F4377" s="17">
        <v>-100237.35999999999</v>
      </c>
    </row>
    <row r="4378" spans="2:6" x14ac:dyDescent="0.25">
      <c r="B4378" s="14">
        <v>4333</v>
      </c>
      <c r="C4378" s="17">
        <v>44</v>
      </c>
      <c r="D4378" s="17">
        <v>76.03</v>
      </c>
      <c r="E4378" s="17">
        <v>17157</v>
      </c>
      <c r="F4378" s="17">
        <v>504888.29000000004</v>
      </c>
    </row>
    <row r="4379" spans="2:6" x14ac:dyDescent="0.25">
      <c r="B4379" s="14">
        <v>4334</v>
      </c>
      <c r="C4379" s="17">
        <v>42</v>
      </c>
      <c r="D4379" s="17">
        <v>85.47</v>
      </c>
      <c r="E4379" s="17">
        <v>17235</v>
      </c>
      <c r="F4379" s="17">
        <v>382819.55000000005</v>
      </c>
    </row>
    <row r="4380" spans="2:6" x14ac:dyDescent="0.25">
      <c r="B4380" s="14">
        <v>4335</v>
      </c>
      <c r="C4380" s="17">
        <v>43</v>
      </c>
      <c r="D4380" s="17">
        <v>76.36</v>
      </c>
      <c r="E4380" s="17">
        <v>19508</v>
      </c>
      <c r="F4380" s="17">
        <v>703617.12000000011</v>
      </c>
    </row>
    <row r="4381" spans="2:6" x14ac:dyDescent="0.25">
      <c r="B4381" s="14">
        <v>4336</v>
      </c>
      <c r="C4381" s="17">
        <v>42</v>
      </c>
      <c r="D4381" s="17">
        <v>86.57</v>
      </c>
      <c r="E4381" s="17">
        <v>18145</v>
      </c>
      <c r="F4381" s="17">
        <v>427952.35000000009</v>
      </c>
    </row>
    <row r="4382" spans="2:6" x14ac:dyDescent="0.25">
      <c r="B4382" s="14">
        <v>4337</v>
      </c>
      <c r="C4382" s="17">
        <v>42</v>
      </c>
      <c r="D4382" s="17">
        <v>83.75</v>
      </c>
      <c r="E4382" s="17">
        <v>23409</v>
      </c>
      <c r="F4382" s="17">
        <v>864709.25</v>
      </c>
    </row>
    <row r="4383" spans="2:6" x14ac:dyDescent="0.25">
      <c r="B4383" s="14">
        <v>4338</v>
      </c>
      <c r="C4383" s="17">
        <v>40</v>
      </c>
      <c r="D4383" s="17">
        <v>80.56</v>
      </c>
      <c r="E4383" s="17">
        <v>14063</v>
      </c>
      <c r="F4383" s="17">
        <v>253101.71999999997</v>
      </c>
    </row>
    <row r="4384" spans="2:6" x14ac:dyDescent="0.25">
      <c r="B4384" s="14">
        <v>4339</v>
      </c>
      <c r="C4384" s="17">
        <v>42</v>
      </c>
      <c r="D4384" s="17">
        <v>96.75</v>
      </c>
      <c r="E4384" s="17">
        <v>20635</v>
      </c>
      <c r="F4384" s="17">
        <v>393258.75</v>
      </c>
    </row>
    <row r="4385" spans="2:6" x14ac:dyDescent="0.25">
      <c r="B4385" s="14">
        <v>4340</v>
      </c>
      <c r="C4385" s="17">
        <v>39</v>
      </c>
      <c r="D4385" s="17">
        <v>100.34</v>
      </c>
      <c r="E4385" s="17">
        <v>11404</v>
      </c>
      <c r="F4385" s="17">
        <v>-169637.36</v>
      </c>
    </row>
    <row r="4386" spans="2:6" x14ac:dyDescent="0.25">
      <c r="B4386" s="14">
        <v>4341</v>
      </c>
      <c r="C4386" s="17">
        <v>45</v>
      </c>
      <c r="D4386" s="17">
        <v>86.99</v>
      </c>
      <c r="E4386" s="17">
        <v>20504</v>
      </c>
      <c r="F4386" s="17">
        <v>523973.04000000004</v>
      </c>
    </row>
    <row r="4387" spans="2:6" x14ac:dyDescent="0.25">
      <c r="B4387" s="14">
        <v>4342</v>
      </c>
      <c r="C4387" s="17">
        <v>41</v>
      </c>
      <c r="D4387" s="17">
        <v>90.3</v>
      </c>
      <c r="E4387" s="17">
        <v>18072</v>
      </c>
      <c r="F4387" s="17">
        <v>373474.40000000014</v>
      </c>
    </row>
    <row r="4388" spans="2:6" x14ac:dyDescent="0.25">
      <c r="B4388" s="14">
        <v>4343</v>
      </c>
      <c r="C4388" s="17">
        <v>39</v>
      </c>
      <c r="D4388" s="17">
        <v>91.41</v>
      </c>
      <c r="E4388" s="17">
        <v>18075</v>
      </c>
      <c r="F4388" s="17">
        <v>389764.25</v>
      </c>
    </row>
    <row r="4389" spans="2:6" x14ac:dyDescent="0.25">
      <c r="B4389" s="14">
        <v>4344</v>
      </c>
      <c r="C4389" s="17">
        <v>44</v>
      </c>
      <c r="D4389" s="17">
        <v>95.7</v>
      </c>
      <c r="E4389" s="17">
        <v>19761</v>
      </c>
      <c r="F4389" s="17">
        <v>321827.30000000005</v>
      </c>
    </row>
    <row r="4390" spans="2:6" x14ac:dyDescent="0.25">
      <c r="B4390" s="14">
        <v>4345</v>
      </c>
      <c r="C4390" s="17">
        <v>42</v>
      </c>
      <c r="D4390" s="17">
        <v>101</v>
      </c>
      <c r="E4390" s="17">
        <v>26581</v>
      </c>
      <c r="F4390" s="17">
        <v>638536</v>
      </c>
    </row>
    <row r="4391" spans="2:6" x14ac:dyDescent="0.25">
      <c r="B4391" s="14">
        <v>4346</v>
      </c>
      <c r="C4391" s="17">
        <v>43</v>
      </c>
      <c r="D4391" s="17">
        <v>103.65</v>
      </c>
      <c r="E4391" s="17">
        <v>20381</v>
      </c>
      <c r="F4391" s="17">
        <v>216945.34999999986</v>
      </c>
    </row>
    <row r="4392" spans="2:6" x14ac:dyDescent="0.25">
      <c r="B4392" s="14">
        <v>4347</v>
      </c>
      <c r="C4392" s="17">
        <v>40</v>
      </c>
      <c r="D4392" s="17">
        <v>90.7</v>
      </c>
      <c r="E4392" s="17">
        <v>14333</v>
      </c>
      <c r="F4392" s="17">
        <v>128943.89999999991</v>
      </c>
    </row>
    <row r="4393" spans="2:6" x14ac:dyDescent="0.25">
      <c r="B4393" s="14">
        <v>4348</v>
      </c>
      <c r="C4393" s="17">
        <v>40</v>
      </c>
      <c r="D4393" s="17">
        <v>95.68</v>
      </c>
      <c r="E4393" s="17">
        <v>13579</v>
      </c>
      <c r="F4393" s="17">
        <v>9822.2799999999115</v>
      </c>
    </row>
    <row r="4394" spans="2:6" x14ac:dyDescent="0.25">
      <c r="B4394" s="14">
        <v>4349</v>
      </c>
      <c r="C4394" s="17">
        <v>44</v>
      </c>
      <c r="D4394" s="17">
        <v>84.18</v>
      </c>
      <c r="E4394" s="17">
        <v>23094</v>
      </c>
      <c r="F4394" s="17">
        <v>785517.07999999984</v>
      </c>
    </row>
    <row r="4395" spans="2:6" x14ac:dyDescent="0.25">
      <c r="B4395" s="14">
        <v>4350</v>
      </c>
      <c r="C4395" s="17">
        <v>43</v>
      </c>
      <c r="D4395" s="17">
        <v>104.49</v>
      </c>
      <c r="E4395" s="17">
        <v>19149</v>
      </c>
      <c r="F4395" s="17">
        <v>136364.99000000011</v>
      </c>
    </row>
    <row r="4396" spans="2:6" x14ac:dyDescent="0.25">
      <c r="B4396" s="14">
        <v>4351</v>
      </c>
      <c r="C4396" s="17">
        <v>39</v>
      </c>
      <c r="D4396" s="17">
        <v>96.2</v>
      </c>
      <c r="E4396" s="17">
        <v>19530</v>
      </c>
      <c r="F4396" s="17">
        <v>396014</v>
      </c>
    </row>
    <row r="4397" spans="2:6" x14ac:dyDescent="0.25">
      <c r="B4397" s="14">
        <v>4352</v>
      </c>
      <c r="C4397" s="17">
        <v>42</v>
      </c>
      <c r="D4397" s="17">
        <v>79.47</v>
      </c>
      <c r="E4397" s="17">
        <v>15387</v>
      </c>
      <c r="F4397" s="17">
        <v>342954.1100000001</v>
      </c>
    </row>
    <row r="4398" spans="2:6" x14ac:dyDescent="0.25">
      <c r="B4398" s="14">
        <v>4353</v>
      </c>
      <c r="C4398" s="17">
        <v>43</v>
      </c>
      <c r="D4398" s="17">
        <v>82.57</v>
      </c>
      <c r="E4398" s="17">
        <v>14490</v>
      </c>
      <c r="F4398" s="17">
        <v>214000.70000000019</v>
      </c>
    </row>
    <row r="4399" spans="2:6" x14ac:dyDescent="0.25">
      <c r="B4399" s="14">
        <v>4354</v>
      </c>
      <c r="C4399" s="17">
        <v>40</v>
      </c>
      <c r="D4399" s="17">
        <v>96.09</v>
      </c>
      <c r="E4399" s="17">
        <v>29694</v>
      </c>
      <c r="F4399" s="17">
        <v>1018049.5399999998</v>
      </c>
    </row>
    <row r="4400" spans="2:6" x14ac:dyDescent="0.25">
      <c r="B4400" s="14">
        <v>4355</v>
      </c>
      <c r="C4400" s="17">
        <v>42</v>
      </c>
      <c r="D4400" s="17">
        <v>92.83</v>
      </c>
      <c r="E4400" s="17">
        <v>19695</v>
      </c>
      <c r="F4400" s="17">
        <v>413828.15000000014</v>
      </c>
    </row>
    <row r="4401" spans="2:6" x14ac:dyDescent="0.25">
      <c r="B4401" s="14">
        <v>4356</v>
      </c>
      <c r="C4401" s="17">
        <v>44</v>
      </c>
      <c r="D4401" s="17">
        <v>87.31</v>
      </c>
      <c r="E4401" s="17">
        <v>12760</v>
      </c>
      <c r="F4401" s="17">
        <v>13724.400000000023</v>
      </c>
    </row>
    <row r="4402" spans="2:6" x14ac:dyDescent="0.25">
      <c r="B4402" s="14">
        <v>4357</v>
      </c>
      <c r="C4402" s="17">
        <v>44</v>
      </c>
      <c r="D4402" s="17">
        <v>89.43</v>
      </c>
      <c r="E4402" s="17">
        <v>25326</v>
      </c>
      <c r="F4402" s="17">
        <v>810625.81999999983</v>
      </c>
    </row>
    <row r="4403" spans="2:6" x14ac:dyDescent="0.25">
      <c r="B4403" s="14">
        <v>4358</v>
      </c>
      <c r="C4403" s="17">
        <v>44</v>
      </c>
      <c r="D4403" s="17">
        <v>89.27</v>
      </c>
      <c r="E4403" s="17">
        <v>18435</v>
      </c>
      <c r="F4403" s="17">
        <v>361732.55000000005</v>
      </c>
    </row>
    <row r="4404" spans="2:6" x14ac:dyDescent="0.25">
      <c r="B4404" s="14">
        <v>4359</v>
      </c>
      <c r="C4404" s="17">
        <v>39</v>
      </c>
      <c r="D4404" s="17">
        <v>99.91</v>
      </c>
      <c r="E4404" s="17">
        <v>7847</v>
      </c>
      <c r="F4404" s="17">
        <v>-378473.76999999996</v>
      </c>
    </row>
    <row r="4405" spans="2:6" x14ac:dyDescent="0.25">
      <c r="B4405" s="14">
        <v>4360</v>
      </c>
      <c r="C4405" s="17">
        <v>42</v>
      </c>
      <c r="D4405" s="17">
        <v>76.77</v>
      </c>
      <c r="E4405" s="17">
        <v>16456</v>
      </c>
      <c r="F4405" s="17">
        <v>470264.88000000012</v>
      </c>
    </row>
    <row r="4406" spans="2:6" x14ac:dyDescent="0.25">
      <c r="B4406" s="14">
        <v>4361</v>
      </c>
      <c r="C4406" s="17">
        <v>41</v>
      </c>
      <c r="D4406" s="17">
        <v>87.3</v>
      </c>
      <c r="E4406" s="17">
        <v>11257</v>
      </c>
      <c r="F4406" s="17">
        <v>-54130.099999999977</v>
      </c>
    </row>
    <row r="4407" spans="2:6" x14ac:dyDescent="0.25">
      <c r="B4407" s="14">
        <v>4362</v>
      </c>
      <c r="C4407" s="17">
        <v>41</v>
      </c>
      <c r="D4407" s="17">
        <v>77.14</v>
      </c>
      <c r="E4407" s="17">
        <v>25494</v>
      </c>
      <c r="F4407" s="17">
        <v>1211444.8400000001</v>
      </c>
    </row>
    <row r="4408" spans="2:6" x14ac:dyDescent="0.25">
      <c r="B4408" s="14">
        <v>4363</v>
      </c>
      <c r="C4408" s="17">
        <v>41</v>
      </c>
      <c r="D4408" s="17">
        <v>98.45</v>
      </c>
      <c r="E4408" s="17">
        <v>17338</v>
      </c>
      <c r="F4408" s="17">
        <v>182477.89999999991</v>
      </c>
    </row>
    <row r="4409" spans="2:6" x14ac:dyDescent="0.25">
      <c r="B4409" s="14">
        <v>4364</v>
      </c>
      <c r="C4409" s="17">
        <v>39</v>
      </c>
      <c r="D4409" s="17">
        <v>76.48</v>
      </c>
      <c r="E4409" s="17">
        <v>16071</v>
      </c>
      <c r="F4409" s="17">
        <v>492249.91999999993</v>
      </c>
    </row>
    <row r="4410" spans="2:6" x14ac:dyDescent="0.25">
      <c r="B4410" s="14">
        <v>4365</v>
      </c>
      <c r="C4410" s="17">
        <v>40</v>
      </c>
      <c r="D4410" s="17">
        <v>94.86</v>
      </c>
      <c r="E4410" s="17">
        <v>20189</v>
      </c>
      <c r="F4410" s="17">
        <v>444922.45999999996</v>
      </c>
    </row>
    <row r="4411" spans="2:6" x14ac:dyDescent="0.25">
      <c r="B4411" s="14">
        <v>4366</v>
      </c>
      <c r="C4411" s="17">
        <v>39</v>
      </c>
      <c r="D4411" s="17">
        <v>97.35</v>
      </c>
      <c r="E4411" s="17">
        <v>25794</v>
      </c>
      <c r="F4411" s="17">
        <v>765994.10000000009</v>
      </c>
    </row>
    <row r="4412" spans="2:6" x14ac:dyDescent="0.25">
      <c r="B4412" s="14">
        <v>4367</v>
      </c>
      <c r="C4412" s="17">
        <v>41</v>
      </c>
      <c r="D4412" s="17">
        <v>97.75</v>
      </c>
      <c r="E4412" s="17">
        <v>12970</v>
      </c>
      <c r="F4412" s="17">
        <v>-68557.5</v>
      </c>
    </row>
    <row r="4413" spans="2:6" x14ac:dyDescent="0.25">
      <c r="B4413" s="14">
        <v>4368</v>
      </c>
      <c r="C4413" s="17">
        <v>42</v>
      </c>
      <c r="D4413" s="17">
        <v>77.05</v>
      </c>
      <c r="E4413" s="17">
        <v>17695</v>
      </c>
      <c r="F4413" s="17">
        <v>564715.25</v>
      </c>
    </row>
    <row r="4414" spans="2:6" x14ac:dyDescent="0.25">
      <c r="B4414" s="14">
        <v>4369</v>
      </c>
      <c r="C4414" s="17">
        <v>42</v>
      </c>
      <c r="D4414" s="17">
        <v>92.88</v>
      </c>
      <c r="E4414" s="17">
        <v>18395</v>
      </c>
      <c r="F4414" s="17">
        <v>329487.40000000014</v>
      </c>
    </row>
    <row r="4415" spans="2:6" x14ac:dyDescent="0.25">
      <c r="B4415" s="14">
        <v>4370</v>
      </c>
      <c r="C4415" s="17">
        <v>41</v>
      </c>
      <c r="D4415" s="17">
        <v>91.55</v>
      </c>
      <c r="E4415" s="17">
        <v>12650</v>
      </c>
      <c r="F4415" s="17">
        <v>-9407.5</v>
      </c>
    </row>
    <row r="4416" spans="2:6" x14ac:dyDescent="0.25">
      <c r="B4416" s="14">
        <v>4371</v>
      </c>
      <c r="C4416" s="17">
        <v>43</v>
      </c>
      <c r="D4416" s="17">
        <v>76.819999999999993</v>
      </c>
      <c r="E4416" s="17">
        <v>17529</v>
      </c>
      <c r="F4416" s="17">
        <v>537946.2200000002</v>
      </c>
    </row>
    <row r="4417" spans="2:6" x14ac:dyDescent="0.25">
      <c r="B4417" s="14">
        <v>4372</v>
      </c>
      <c r="C4417" s="17">
        <v>39</v>
      </c>
      <c r="D4417" s="17">
        <v>76.349999999999994</v>
      </c>
      <c r="E4417" s="17">
        <v>16499</v>
      </c>
      <c r="F4417" s="17">
        <v>530141.35000000009</v>
      </c>
    </row>
    <row r="4418" spans="2:6" x14ac:dyDescent="0.25">
      <c r="B4418" s="14">
        <v>4373</v>
      </c>
      <c r="C4418" s="17">
        <v>43</v>
      </c>
      <c r="D4418" s="17">
        <v>91.37</v>
      </c>
      <c r="E4418" s="17">
        <v>23972</v>
      </c>
      <c r="F4418" s="17">
        <v>699310.35999999987</v>
      </c>
    </row>
    <row r="4419" spans="2:6" x14ac:dyDescent="0.25">
      <c r="B4419" s="14">
        <v>4374</v>
      </c>
      <c r="C4419" s="17">
        <v>44</v>
      </c>
      <c r="D4419" s="17">
        <v>80.61</v>
      </c>
      <c r="E4419" s="17">
        <v>16425</v>
      </c>
      <c r="F4419" s="17">
        <v>371855.75</v>
      </c>
    </row>
    <row r="4420" spans="2:6" x14ac:dyDescent="0.25">
      <c r="B4420" s="14">
        <v>4375</v>
      </c>
      <c r="C4420" s="17">
        <v>42</v>
      </c>
      <c r="D4420" s="17">
        <v>92.41</v>
      </c>
      <c r="E4420" s="17">
        <v>13093</v>
      </c>
      <c r="F4420" s="17">
        <v>-4323.1300000000047</v>
      </c>
    </row>
    <row r="4421" spans="2:6" x14ac:dyDescent="0.25">
      <c r="B4421" s="14">
        <v>4376</v>
      </c>
      <c r="C4421" s="17">
        <v>41</v>
      </c>
      <c r="D4421" s="17">
        <v>104.21</v>
      </c>
      <c r="E4421" s="17">
        <v>21575</v>
      </c>
      <c r="F4421" s="17">
        <v>310519.25000000023</v>
      </c>
    </row>
    <row r="4422" spans="2:6" x14ac:dyDescent="0.25">
      <c r="B4422" s="14">
        <v>4377</v>
      </c>
      <c r="C4422" s="17">
        <v>43</v>
      </c>
      <c r="D4422" s="17">
        <v>76</v>
      </c>
      <c r="E4422" s="17">
        <v>13397</v>
      </c>
      <c r="F4422" s="17">
        <v>221760</v>
      </c>
    </row>
    <row r="4423" spans="2:6" x14ac:dyDescent="0.25">
      <c r="B4423" s="14">
        <v>4378</v>
      </c>
      <c r="C4423" s="17">
        <v>44</v>
      </c>
      <c r="D4423" s="17">
        <v>90.69</v>
      </c>
      <c r="E4423" s="17">
        <v>7978</v>
      </c>
      <c r="F4423" s="17">
        <v>-336934.82</v>
      </c>
    </row>
    <row r="4424" spans="2:6" x14ac:dyDescent="0.25">
      <c r="B4424" s="14">
        <v>4379</v>
      </c>
      <c r="C4424" s="17">
        <v>42</v>
      </c>
      <c r="D4424" s="17">
        <v>91.59</v>
      </c>
      <c r="E4424" s="17">
        <v>16889</v>
      </c>
      <c r="F4424" s="17">
        <v>254709.49</v>
      </c>
    </row>
    <row r="4425" spans="2:6" x14ac:dyDescent="0.25">
      <c r="B4425" s="14">
        <v>4380</v>
      </c>
      <c r="C4425" s="17">
        <v>40</v>
      </c>
      <c r="D4425" s="17">
        <v>81.209999999999994</v>
      </c>
      <c r="E4425" s="17">
        <v>24440</v>
      </c>
      <c r="F4425" s="17">
        <v>1051187.6000000001</v>
      </c>
    </row>
    <row r="4426" spans="2:6" x14ac:dyDescent="0.25">
      <c r="B4426" s="14">
        <v>4381</v>
      </c>
      <c r="C4426" s="17">
        <v>42</v>
      </c>
      <c r="D4426" s="17">
        <v>101.73</v>
      </c>
      <c r="E4426" s="17">
        <v>17365</v>
      </c>
      <c r="F4426" s="17">
        <v>109763.54999999993</v>
      </c>
    </row>
    <row r="4427" spans="2:6" x14ac:dyDescent="0.25">
      <c r="B4427" s="14">
        <v>4382</v>
      </c>
      <c r="C4427" s="17">
        <v>42</v>
      </c>
      <c r="D4427" s="17">
        <v>94.96</v>
      </c>
      <c r="E4427" s="17">
        <v>17870</v>
      </c>
      <c r="F4427" s="17">
        <v>258654.80000000005</v>
      </c>
    </row>
    <row r="4428" spans="2:6" x14ac:dyDescent="0.25">
      <c r="B4428" s="14">
        <v>4383</v>
      </c>
      <c r="C4428" s="17">
        <v>40</v>
      </c>
      <c r="D4428" s="17">
        <v>103.48</v>
      </c>
      <c r="E4428" s="17">
        <v>13165</v>
      </c>
      <c r="F4428" s="17">
        <v>-119079.20000000007</v>
      </c>
    </row>
    <row r="4429" spans="2:6" x14ac:dyDescent="0.25">
      <c r="B4429" s="14">
        <v>4384</v>
      </c>
      <c r="C4429" s="17">
        <v>42</v>
      </c>
      <c r="D4429" s="17">
        <v>92.75</v>
      </c>
      <c r="E4429" s="17">
        <v>21362</v>
      </c>
      <c r="F4429" s="17">
        <v>522508.5</v>
      </c>
    </row>
    <row r="4430" spans="2:6" x14ac:dyDescent="0.25">
      <c r="B4430" s="14">
        <v>4385</v>
      </c>
      <c r="C4430" s="17">
        <v>42</v>
      </c>
      <c r="D4430" s="17">
        <v>82.46</v>
      </c>
      <c r="E4430" s="17">
        <v>23211</v>
      </c>
      <c r="F4430" s="17">
        <v>880147.94000000018</v>
      </c>
    </row>
    <row r="4431" spans="2:6" x14ac:dyDescent="0.25">
      <c r="B4431" s="14">
        <v>4386</v>
      </c>
      <c r="C4431" s="17">
        <v>41</v>
      </c>
      <c r="D4431" s="17">
        <v>92.51</v>
      </c>
      <c r="E4431" s="17">
        <v>20829</v>
      </c>
      <c r="F4431" s="17">
        <v>514091.20999999996</v>
      </c>
    </row>
    <row r="4432" spans="2:6" x14ac:dyDescent="0.25">
      <c r="B4432" s="14">
        <v>4387</v>
      </c>
      <c r="C4432" s="17">
        <v>41</v>
      </c>
      <c r="D4432" s="17">
        <v>81.61</v>
      </c>
      <c r="E4432" s="17">
        <v>15288</v>
      </c>
      <c r="F4432" s="17">
        <v>317850.32000000007</v>
      </c>
    </row>
    <row r="4433" spans="2:6" x14ac:dyDescent="0.25">
      <c r="B4433" s="14">
        <v>4388</v>
      </c>
      <c r="C4433" s="17">
        <v>41</v>
      </c>
      <c r="D4433" s="17">
        <v>100.19</v>
      </c>
      <c r="E4433" s="17">
        <v>22398</v>
      </c>
      <c r="F4433" s="17">
        <v>444828.38000000012</v>
      </c>
    </row>
    <row r="4434" spans="2:6" x14ac:dyDescent="0.25">
      <c r="B4434" s="14">
        <v>4389</v>
      </c>
      <c r="C4434" s="17">
        <v>41</v>
      </c>
      <c r="D4434" s="17">
        <v>93.07</v>
      </c>
      <c r="E4434" s="17">
        <v>20330</v>
      </c>
      <c r="F4434" s="17">
        <v>470026.90000000014</v>
      </c>
    </row>
    <row r="4435" spans="2:6" x14ac:dyDescent="0.25">
      <c r="B4435" s="14">
        <v>4390</v>
      </c>
      <c r="C4435" s="17">
        <v>44</v>
      </c>
      <c r="D4435" s="17">
        <v>75.709999999999994</v>
      </c>
      <c r="E4435" s="17">
        <v>18211</v>
      </c>
      <c r="F4435" s="17">
        <v>593950.19000000018</v>
      </c>
    </row>
    <row r="4436" spans="2:6" x14ac:dyDescent="0.25">
      <c r="B4436" s="14">
        <v>4391</v>
      </c>
      <c r="C4436" s="17">
        <v>39</v>
      </c>
      <c r="D4436" s="17">
        <v>94.37</v>
      </c>
      <c r="E4436" s="17">
        <v>18738</v>
      </c>
      <c r="F4436" s="17">
        <v>379774.93999999994</v>
      </c>
    </row>
    <row r="4437" spans="2:6" x14ac:dyDescent="0.25">
      <c r="B4437" s="14">
        <v>4392</v>
      </c>
      <c r="C4437" s="17">
        <v>44</v>
      </c>
      <c r="D4437" s="17">
        <v>94.93</v>
      </c>
      <c r="E4437" s="17">
        <v>15219</v>
      </c>
      <c r="F4437" s="17">
        <v>64205.329999999842</v>
      </c>
    </row>
    <row r="4438" spans="2:6" x14ac:dyDescent="0.25">
      <c r="B4438" s="14">
        <v>4393</v>
      </c>
      <c r="C4438" s="17">
        <v>42</v>
      </c>
      <c r="D4438" s="17">
        <v>97.74</v>
      </c>
      <c r="E4438" s="17">
        <v>10181</v>
      </c>
      <c r="F4438" s="17">
        <v>-246673.93999999994</v>
      </c>
    </row>
    <row r="4439" spans="2:6" x14ac:dyDescent="0.25">
      <c r="B4439" s="14">
        <v>4394</v>
      </c>
      <c r="C4439" s="17">
        <v>45</v>
      </c>
      <c r="D4439" s="17">
        <v>79.08</v>
      </c>
      <c r="E4439" s="17">
        <v>22253</v>
      </c>
      <c r="F4439" s="17">
        <v>817194.76</v>
      </c>
    </row>
    <row r="4440" spans="2:6" x14ac:dyDescent="0.25">
      <c r="B4440" s="14">
        <v>4395</v>
      </c>
      <c r="C4440" s="17">
        <v>42</v>
      </c>
      <c r="D4440" s="17">
        <v>99.36</v>
      </c>
      <c r="E4440" s="17">
        <v>15328</v>
      </c>
      <c r="F4440" s="17">
        <v>33505.920000000042</v>
      </c>
    </row>
    <row r="4441" spans="2:6" x14ac:dyDescent="0.25">
      <c r="B4441" s="14">
        <v>4396</v>
      </c>
      <c r="C4441" s="17">
        <v>41</v>
      </c>
      <c r="D4441" s="17">
        <v>87.75</v>
      </c>
      <c r="E4441" s="17">
        <v>21438</v>
      </c>
      <c r="F4441" s="17">
        <v>656019.5</v>
      </c>
    </row>
    <row r="4442" spans="2:6" x14ac:dyDescent="0.25">
      <c r="B4442" s="14">
        <v>4397</v>
      </c>
      <c r="C4442" s="17">
        <v>44</v>
      </c>
      <c r="D4442" s="17">
        <v>101.01</v>
      </c>
      <c r="E4442" s="17">
        <v>15572</v>
      </c>
      <c r="F4442" s="17">
        <v>-9267.7200000000885</v>
      </c>
    </row>
    <row r="4443" spans="2:6" x14ac:dyDescent="0.25">
      <c r="B4443" s="14">
        <v>4398</v>
      </c>
      <c r="C4443" s="17">
        <v>41</v>
      </c>
      <c r="D4443" s="17">
        <v>101.29</v>
      </c>
      <c r="E4443" s="17">
        <v>15670</v>
      </c>
      <c r="F4443" s="17">
        <v>38645.699999999953</v>
      </c>
    </row>
    <row r="4444" spans="2:6" x14ac:dyDescent="0.25">
      <c r="B4444" s="14">
        <v>4399</v>
      </c>
      <c r="C4444" s="17">
        <v>40</v>
      </c>
      <c r="D4444" s="17">
        <v>85.17</v>
      </c>
      <c r="E4444" s="17">
        <v>18555</v>
      </c>
      <c r="F4444" s="17">
        <v>519915.64999999991</v>
      </c>
    </row>
    <row r="4445" spans="2:6" x14ac:dyDescent="0.25">
      <c r="B4445" s="14">
        <v>4400</v>
      </c>
      <c r="C4445" s="17">
        <v>42</v>
      </c>
      <c r="D4445" s="17">
        <v>100.97</v>
      </c>
      <c r="E4445" s="17">
        <v>18380</v>
      </c>
      <c r="F4445" s="17">
        <v>179831.40000000002</v>
      </c>
    </row>
    <row r="4446" spans="2:6" x14ac:dyDescent="0.25">
      <c r="B4446" s="14">
        <v>4401</v>
      </c>
      <c r="C4446" s="17">
        <v>39</v>
      </c>
      <c r="D4446" s="17">
        <v>86.57</v>
      </c>
      <c r="E4446" s="17">
        <v>14887</v>
      </c>
      <c r="F4446" s="17">
        <v>243152.41000000015</v>
      </c>
    </row>
    <row r="4447" spans="2:6" x14ac:dyDescent="0.25">
      <c r="B4447" s="14">
        <v>4402</v>
      </c>
      <c r="C4447" s="17">
        <v>41</v>
      </c>
      <c r="D4447" s="17">
        <v>76.75</v>
      </c>
      <c r="E4447" s="17">
        <v>16748</v>
      </c>
      <c r="F4447" s="17">
        <v>510775</v>
      </c>
    </row>
    <row r="4448" spans="2:6" x14ac:dyDescent="0.25">
      <c r="B4448" s="14">
        <v>4403</v>
      </c>
      <c r="C4448" s="17">
        <v>40</v>
      </c>
      <c r="D4448" s="17">
        <v>103.26</v>
      </c>
      <c r="E4448" s="17">
        <v>13896</v>
      </c>
      <c r="F4448" s="17">
        <v>-75436.960000000079</v>
      </c>
    </row>
    <row r="4449" spans="2:6" x14ac:dyDescent="0.25">
      <c r="B4449" s="14">
        <v>4404</v>
      </c>
      <c r="C4449" s="17">
        <v>42</v>
      </c>
      <c r="D4449" s="17">
        <v>101.26</v>
      </c>
      <c r="E4449" s="17">
        <v>16160</v>
      </c>
      <c r="F4449" s="17">
        <v>50758.399999999907</v>
      </c>
    </row>
    <row r="4450" spans="2:6" x14ac:dyDescent="0.25">
      <c r="B4450" s="14">
        <v>4405</v>
      </c>
      <c r="C4450" s="17">
        <v>39</v>
      </c>
      <c r="D4450" s="17">
        <v>99.55</v>
      </c>
      <c r="E4450" s="17">
        <v>13235</v>
      </c>
      <c r="F4450" s="17">
        <v>-49944.25</v>
      </c>
    </row>
    <row r="4451" spans="2:6" x14ac:dyDescent="0.25">
      <c r="B4451" s="14">
        <v>4406</v>
      </c>
      <c r="C4451" s="17">
        <v>45</v>
      </c>
      <c r="D4451" s="17">
        <v>102.54</v>
      </c>
      <c r="E4451" s="17">
        <v>19664</v>
      </c>
      <c r="F4451" s="17">
        <v>161909.43999999983</v>
      </c>
    </row>
    <row r="4452" spans="2:6" x14ac:dyDescent="0.25">
      <c r="B4452" s="14">
        <v>4407</v>
      </c>
      <c r="C4452" s="17">
        <v>42</v>
      </c>
      <c r="D4452" s="17">
        <v>98.21</v>
      </c>
      <c r="E4452" s="17">
        <v>16992</v>
      </c>
      <c r="F4452" s="17">
        <v>148959.68000000005</v>
      </c>
    </row>
    <row r="4453" spans="2:6" x14ac:dyDescent="0.25">
      <c r="B4453" s="14">
        <v>4408</v>
      </c>
      <c r="C4453" s="17">
        <v>41</v>
      </c>
      <c r="D4453" s="17">
        <v>101.37</v>
      </c>
      <c r="E4453" s="17">
        <v>9407</v>
      </c>
      <c r="F4453" s="17">
        <v>-317281.59000000008</v>
      </c>
    </row>
    <row r="4454" spans="2:6" x14ac:dyDescent="0.25">
      <c r="B4454" s="14">
        <v>4409</v>
      </c>
      <c r="C4454" s="17">
        <v>43</v>
      </c>
      <c r="D4454" s="17">
        <v>97.28</v>
      </c>
      <c r="E4454" s="17">
        <v>25588</v>
      </c>
      <c r="F4454" s="17">
        <v>652527.35999999987</v>
      </c>
    </row>
    <row r="4455" spans="2:6" x14ac:dyDescent="0.25">
      <c r="B4455" s="14">
        <v>4410</v>
      </c>
      <c r="C4455" s="17">
        <v>43</v>
      </c>
      <c r="D4455" s="17">
        <v>78.33</v>
      </c>
      <c r="E4455" s="17">
        <v>12856</v>
      </c>
      <c r="F4455" s="17">
        <v>148525.52000000002</v>
      </c>
    </row>
    <row r="4456" spans="2:6" x14ac:dyDescent="0.25">
      <c r="B4456" s="14">
        <v>4411</v>
      </c>
      <c r="C4456" s="17">
        <v>40</v>
      </c>
      <c r="D4456" s="17">
        <v>84.42</v>
      </c>
      <c r="E4456" s="17">
        <v>19965</v>
      </c>
      <c r="F4456" s="17">
        <v>638989.69999999995</v>
      </c>
    </row>
    <row r="4457" spans="2:6" x14ac:dyDescent="0.25">
      <c r="B4457" s="14">
        <v>4412</v>
      </c>
      <c r="C4457" s="17">
        <v>41</v>
      </c>
      <c r="D4457" s="17">
        <v>103.93</v>
      </c>
      <c r="E4457" s="17">
        <v>18273</v>
      </c>
      <c r="F4457" s="17">
        <v>138021.10999999987</v>
      </c>
    </row>
    <row r="4458" spans="2:6" x14ac:dyDescent="0.25">
      <c r="B4458" s="14">
        <v>4413</v>
      </c>
      <c r="C4458" s="17">
        <v>43</v>
      </c>
      <c r="D4458" s="17">
        <v>96.32</v>
      </c>
      <c r="E4458" s="17">
        <v>7627</v>
      </c>
      <c r="F4458" s="17">
        <v>-394820.63999999996</v>
      </c>
    </row>
    <row r="4459" spans="2:6" x14ac:dyDescent="0.25">
      <c r="B4459" s="14">
        <v>4414</v>
      </c>
      <c r="C4459" s="17">
        <v>42</v>
      </c>
      <c r="D4459" s="17">
        <v>93.71</v>
      </c>
      <c r="E4459" s="17">
        <v>17947</v>
      </c>
      <c r="F4459" s="17">
        <v>285865.63000000012</v>
      </c>
    </row>
    <row r="4460" spans="2:6" x14ac:dyDescent="0.25">
      <c r="B4460" s="14">
        <v>4415</v>
      </c>
      <c r="C4460" s="17">
        <v>43</v>
      </c>
      <c r="D4460" s="17">
        <v>76.3</v>
      </c>
      <c r="E4460" s="17">
        <v>22354</v>
      </c>
      <c r="F4460" s="17">
        <v>931613.8</v>
      </c>
    </row>
    <row r="4461" spans="2:6" x14ac:dyDescent="0.25">
      <c r="B4461" s="14">
        <v>4416</v>
      </c>
      <c r="C4461" s="17">
        <v>43</v>
      </c>
      <c r="D4461" s="17">
        <v>85.85</v>
      </c>
      <c r="E4461" s="17">
        <v>15742</v>
      </c>
      <c r="F4461" s="17">
        <v>254301.30000000005</v>
      </c>
    </row>
    <row r="4462" spans="2:6" x14ac:dyDescent="0.25">
      <c r="B4462" s="14">
        <v>4417</v>
      </c>
      <c r="C4462" s="17">
        <v>40</v>
      </c>
      <c r="D4462" s="17">
        <v>89.14</v>
      </c>
      <c r="E4462" s="17">
        <v>21161</v>
      </c>
      <c r="F4462" s="17">
        <v>628307.46</v>
      </c>
    </row>
    <row r="4463" spans="2:6" x14ac:dyDescent="0.25">
      <c r="B4463" s="14">
        <v>4418</v>
      </c>
      <c r="C4463" s="17">
        <v>39</v>
      </c>
      <c r="D4463" s="17">
        <v>75.3</v>
      </c>
      <c r="E4463" s="17">
        <v>16176</v>
      </c>
      <c r="F4463" s="17">
        <v>520107.19999999995</v>
      </c>
    </row>
    <row r="4464" spans="2:6" x14ac:dyDescent="0.25">
      <c r="B4464" s="14">
        <v>4419</v>
      </c>
      <c r="C4464" s="17">
        <v>44</v>
      </c>
      <c r="D4464" s="17">
        <v>76.67</v>
      </c>
      <c r="E4464" s="17">
        <v>12070</v>
      </c>
      <c r="F4464" s="17">
        <v>95443.099999999977</v>
      </c>
    </row>
    <row r="4465" spans="2:6" x14ac:dyDescent="0.25">
      <c r="B4465" s="14">
        <v>4420</v>
      </c>
      <c r="C4465" s="17">
        <v>42</v>
      </c>
      <c r="D4465" s="17">
        <v>95.85</v>
      </c>
      <c r="E4465" s="17">
        <v>8923</v>
      </c>
      <c r="F4465" s="17">
        <v>-304358.54999999993</v>
      </c>
    </row>
    <row r="4466" spans="2:6" x14ac:dyDescent="0.25">
      <c r="B4466" s="14">
        <v>4421</v>
      </c>
      <c r="C4466" s="17">
        <v>41</v>
      </c>
      <c r="D4466" s="17">
        <v>99.92</v>
      </c>
      <c r="E4466" s="17">
        <v>16120</v>
      </c>
      <c r="F4466" s="17">
        <v>86249.599999999977</v>
      </c>
    </row>
    <row r="4467" spans="2:6" x14ac:dyDescent="0.25">
      <c r="B4467" s="14">
        <v>4422</v>
      </c>
      <c r="C4467" s="17">
        <v>42</v>
      </c>
      <c r="D4467" s="17">
        <v>83.97</v>
      </c>
      <c r="E4467" s="17">
        <v>12667</v>
      </c>
      <c r="F4467" s="17">
        <v>75071.010000000009</v>
      </c>
    </row>
    <row r="4468" spans="2:6" x14ac:dyDescent="0.25">
      <c r="B4468" s="14">
        <v>4423</v>
      </c>
      <c r="C4468" s="17">
        <v>40</v>
      </c>
      <c r="D4468" s="17">
        <v>97.23</v>
      </c>
      <c r="E4468" s="17">
        <v>14857</v>
      </c>
      <c r="F4468" s="17">
        <v>67716.889999999898</v>
      </c>
    </row>
    <row r="4469" spans="2:6" x14ac:dyDescent="0.25">
      <c r="B4469" s="14">
        <v>4424</v>
      </c>
      <c r="C4469" s="17">
        <v>40</v>
      </c>
      <c r="D4469" s="17">
        <v>86.61</v>
      </c>
      <c r="E4469" s="17">
        <v>14100</v>
      </c>
      <c r="F4469" s="17">
        <v>170699</v>
      </c>
    </row>
    <row r="4470" spans="2:6" x14ac:dyDescent="0.25">
      <c r="B4470" s="14">
        <v>4425</v>
      </c>
      <c r="C4470" s="17">
        <v>45</v>
      </c>
      <c r="D4470" s="17">
        <v>88.56</v>
      </c>
      <c r="E4470" s="17">
        <v>15460</v>
      </c>
      <c r="F4470" s="17">
        <v>161702.39999999991</v>
      </c>
    </row>
    <row r="4471" spans="2:6" x14ac:dyDescent="0.25">
      <c r="B4471" s="14">
        <v>4426</v>
      </c>
      <c r="C4471" s="17">
        <v>42</v>
      </c>
      <c r="D4471" s="17">
        <v>78.72</v>
      </c>
      <c r="E4471" s="17">
        <v>18986</v>
      </c>
      <c r="F4471" s="17">
        <v>636224.08000000007</v>
      </c>
    </row>
    <row r="4472" spans="2:6" x14ac:dyDescent="0.25">
      <c r="B4472" s="14">
        <v>4427</v>
      </c>
      <c r="C4472" s="17">
        <v>40</v>
      </c>
      <c r="D4472" s="17">
        <v>78.55</v>
      </c>
      <c r="E4472" s="17">
        <v>18236</v>
      </c>
      <c r="F4472" s="17">
        <v>617086.19999999995</v>
      </c>
    </row>
    <row r="4473" spans="2:6" x14ac:dyDescent="0.25">
      <c r="B4473" s="14">
        <v>4428</v>
      </c>
      <c r="C4473" s="17">
        <v>41</v>
      </c>
      <c r="D4473" s="17">
        <v>103.46</v>
      </c>
      <c r="E4473" s="17">
        <v>5914</v>
      </c>
      <c r="F4473" s="17">
        <v>-527450.43999999994</v>
      </c>
    </row>
    <row r="4474" spans="2:6" x14ac:dyDescent="0.25">
      <c r="B4474" s="14">
        <v>4429</v>
      </c>
      <c r="C4474" s="17">
        <v>41</v>
      </c>
      <c r="D4474" s="17">
        <v>97.18</v>
      </c>
      <c r="E4474" s="17">
        <v>20167</v>
      </c>
      <c r="F4474" s="17">
        <v>376556.93999999994</v>
      </c>
    </row>
    <row r="4475" spans="2:6" x14ac:dyDescent="0.25">
      <c r="B4475" s="14">
        <v>4430</v>
      </c>
      <c r="C4475" s="17">
        <v>41</v>
      </c>
      <c r="D4475" s="17">
        <v>101.22</v>
      </c>
      <c r="E4475" s="17">
        <v>21454</v>
      </c>
      <c r="F4475" s="17">
        <v>368158.12000000011</v>
      </c>
    </row>
    <row r="4476" spans="2:6" x14ac:dyDescent="0.25">
      <c r="B4476" s="14">
        <v>4431</v>
      </c>
      <c r="C4476" s="17">
        <v>44</v>
      </c>
      <c r="D4476" s="17">
        <v>84.17</v>
      </c>
      <c r="E4476" s="17">
        <v>17420</v>
      </c>
      <c r="F4476" s="17">
        <v>383858.59999999986</v>
      </c>
    </row>
    <row r="4477" spans="2:6" x14ac:dyDescent="0.25">
      <c r="B4477" s="14">
        <v>4432</v>
      </c>
      <c r="C4477" s="17">
        <v>42</v>
      </c>
      <c r="D4477" s="17">
        <v>97.02</v>
      </c>
      <c r="E4477" s="17">
        <v>17883</v>
      </c>
      <c r="F4477" s="17">
        <v>222622.34000000008</v>
      </c>
    </row>
    <row r="4478" spans="2:6" x14ac:dyDescent="0.25">
      <c r="B4478" s="14">
        <v>4433</v>
      </c>
      <c r="C4478" s="17">
        <v>39</v>
      </c>
      <c r="D4478" s="17">
        <v>76.83</v>
      </c>
      <c r="E4478" s="17">
        <v>14694</v>
      </c>
      <c r="F4478" s="17">
        <v>372099.98</v>
      </c>
    </row>
    <row r="4479" spans="2:6" x14ac:dyDescent="0.25">
      <c r="B4479" s="14">
        <v>4434</v>
      </c>
      <c r="C4479" s="17">
        <v>40</v>
      </c>
      <c r="D4479" s="17">
        <v>84.05</v>
      </c>
      <c r="E4479" s="17">
        <v>15468</v>
      </c>
      <c r="F4479" s="17">
        <v>309326.60000000009</v>
      </c>
    </row>
    <row r="4480" spans="2:6" x14ac:dyDescent="0.25">
      <c r="B4480" s="14">
        <v>4435</v>
      </c>
      <c r="C4480" s="17">
        <v>42</v>
      </c>
      <c r="D4480" s="17">
        <v>88.86</v>
      </c>
      <c r="E4480" s="17">
        <v>21789</v>
      </c>
      <c r="F4480" s="17">
        <v>634702.46</v>
      </c>
    </row>
    <row r="4481" spans="2:6" x14ac:dyDescent="0.25">
      <c r="B4481" s="14">
        <v>4436</v>
      </c>
      <c r="C4481" s="17">
        <v>42</v>
      </c>
      <c r="D4481" s="17">
        <v>94.37</v>
      </c>
      <c r="E4481" s="17">
        <v>19878</v>
      </c>
      <c r="F4481" s="17">
        <v>394959.1399999999</v>
      </c>
    </row>
    <row r="4482" spans="2:6" x14ac:dyDescent="0.25">
      <c r="B4482" s="14">
        <v>4437</v>
      </c>
      <c r="C4482" s="17">
        <v>41</v>
      </c>
      <c r="D4482" s="17">
        <v>78.34</v>
      </c>
      <c r="E4482" s="17">
        <v>29335</v>
      </c>
      <c r="F4482" s="17">
        <v>1486826.1</v>
      </c>
    </row>
    <row r="4483" spans="2:6" x14ac:dyDescent="0.25">
      <c r="B4483" s="14">
        <v>4438</v>
      </c>
      <c r="C4483" s="17">
        <v>44</v>
      </c>
      <c r="D4483" s="17">
        <v>102.33</v>
      </c>
      <c r="E4483" s="17">
        <v>15382</v>
      </c>
      <c r="F4483" s="17">
        <v>-39830.059999999939</v>
      </c>
    </row>
    <row r="4484" spans="2:6" x14ac:dyDescent="0.25">
      <c r="B4484" s="14">
        <v>4439</v>
      </c>
      <c r="C4484" s="17">
        <v>39</v>
      </c>
      <c r="D4484" s="17">
        <v>85.21</v>
      </c>
      <c r="E4484" s="17">
        <v>21888</v>
      </c>
      <c r="F4484" s="17">
        <v>787003.52000000025</v>
      </c>
    </row>
    <row r="4485" spans="2:6" x14ac:dyDescent="0.25">
      <c r="B4485" s="14">
        <v>4440</v>
      </c>
      <c r="C4485" s="17">
        <v>43</v>
      </c>
      <c r="D4485" s="17">
        <v>91.39</v>
      </c>
      <c r="E4485" s="17">
        <v>27446</v>
      </c>
      <c r="F4485" s="17">
        <v>923286.06</v>
      </c>
    </row>
    <row r="4486" spans="2:6" x14ac:dyDescent="0.25">
      <c r="B4486" s="14">
        <v>4441</v>
      </c>
      <c r="C4486" s="17">
        <v>44</v>
      </c>
      <c r="D4486" s="17">
        <v>82.84</v>
      </c>
      <c r="E4486" s="17">
        <v>18855</v>
      </c>
      <c r="F4486" s="17">
        <v>510576.80000000005</v>
      </c>
    </row>
    <row r="4487" spans="2:6" x14ac:dyDescent="0.25">
      <c r="B4487" s="14">
        <v>4442</v>
      </c>
      <c r="C4487" s="17">
        <v>40</v>
      </c>
      <c r="D4487" s="17">
        <v>76.180000000000007</v>
      </c>
      <c r="E4487" s="17">
        <v>18392</v>
      </c>
      <c r="F4487" s="17">
        <v>673225.44</v>
      </c>
    </row>
    <row r="4488" spans="2:6" x14ac:dyDescent="0.25">
      <c r="B4488" s="14">
        <v>4443</v>
      </c>
      <c r="C4488" s="17">
        <v>40</v>
      </c>
      <c r="D4488" s="17">
        <v>81.38</v>
      </c>
      <c r="E4488" s="17">
        <v>19611</v>
      </c>
      <c r="F4488" s="17">
        <v>672205.82000000007</v>
      </c>
    </row>
    <row r="4489" spans="2:6" x14ac:dyDescent="0.25">
      <c r="B4489" s="14">
        <v>4444</v>
      </c>
      <c r="C4489" s="17">
        <v>41</v>
      </c>
      <c r="D4489" s="17">
        <v>87.97</v>
      </c>
      <c r="E4489" s="17">
        <v>12138</v>
      </c>
      <c r="F4489" s="17">
        <v>24.14000000001397</v>
      </c>
    </row>
    <row r="4490" spans="2:6" x14ac:dyDescent="0.25">
      <c r="B4490" s="14">
        <v>4445</v>
      </c>
      <c r="C4490" s="17">
        <v>40</v>
      </c>
      <c r="D4490" s="17">
        <v>90.48</v>
      </c>
      <c r="E4490" s="17">
        <v>11734</v>
      </c>
      <c r="F4490" s="17">
        <v>-45986.320000000065</v>
      </c>
    </row>
    <row r="4491" spans="2:6" x14ac:dyDescent="0.25">
      <c r="B4491" s="14">
        <v>4446</v>
      </c>
      <c r="C4491" s="17">
        <v>42</v>
      </c>
      <c r="D4491" s="17">
        <v>79.36</v>
      </c>
      <c r="E4491" s="17">
        <v>4921</v>
      </c>
      <c r="F4491" s="17">
        <v>-467933.56</v>
      </c>
    </row>
    <row r="4492" spans="2:6" x14ac:dyDescent="0.25">
      <c r="B4492" s="14">
        <v>4447</v>
      </c>
      <c r="C4492" s="17">
        <v>43</v>
      </c>
      <c r="D4492" s="17">
        <v>87.35</v>
      </c>
      <c r="E4492" s="17">
        <v>20258</v>
      </c>
      <c r="F4492" s="17">
        <v>540711.70000000019</v>
      </c>
    </row>
    <row r="4493" spans="2:6" x14ac:dyDescent="0.25">
      <c r="B4493" s="14">
        <v>4448</v>
      </c>
      <c r="C4493" s="17">
        <v>40</v>
      </c>
      <c r="D4493" s="17">
        <v>103.75</v>
      </c>
      <c r="E4493" s="17">
        <v>15331</v>
      </c>
      <c r="F4493" s="17">
        <v>-2962.25</v>
      </c>
    </row>
    <row r="4494" spans="2:6" x14ac:dyDescent="0.25">
      <c r="B4494" s="14">
        <v>4449</v>
      </c>
      <c r="C4494" s="17">
        <v>40</v>
      </c>
      <c r="D4494" s="17">
        <v>81.91</v>
      </c>
      <c r="E4494" s="17">
        <v>13083</v>
      </c>
      <c r="F4494" s="17">
        <v>158568.47000000009</v>
      </c>
    </row>
    <row r="4495" spans="2:6" x14ac:dyDescent="0.25">
      <c r="B4495" s="14">
        <v>4450</v>
      </c>
      <c r="C4495" s="17">
        <v>43</v>
      </c>
      <c r="D4495" s="17">
        <v>86.55</v>
      </c>
      <c r="E4495" s="17">
        <v>6101</v>
      </c>
      <c r="F4495" s="17">
        <v>-426285.55</v>
      </c>
    </row>
    <row r="4496" spans="2:6" x14ac:dyDescent="0.25">
      <c r="B4496" s="14">
        <v>4451</v>
      </c>
      <c r="C4496" s="17">
        <v>45</v>
      </c>
      <c r="D4496" s="17">
        <v>102.73</v>
      </c>
      <c r="E4496" s="17">
        <v>19310</v>
      </c>
      <c r="F4496" s="17">
        <v>140023.69999999995</v>
      </c>
    </row>
    <row r="4497" spans="2:6" x14ac:dyDescent="0.25">
      <c r="B4497" s="14">
        <v>4452</v>
      </c>
      <c r="C4497" s="17">
        <v>41</v>
      </c>
      <c r="D4497" s="17">
        <v>84.37</v>
      </c>
      <c r="E4497" s="17">
        <v>6442</v>
      </c>
      <c r="F4497" s="17">
        <v>-375675.54000000004</v>
      </c>
    </row>
    <row r="4498" spans="2:6" x14ac:dyDescent="0.25">
      <c r="B4498" s="14">
        <v>4453</v>
      </c>
      <c r="C4498" s="17">
        <v>43</v>
      </c>
      <c r="D4498" s="17">
        <v>79.52</v>
      </c>
      <c r="E4498" s="17">
        <v>8499</v>
      </c>
      <c r="F4498" s="17">
        <v>-199996.47999999998</v>
      </c>
    </row>
    <row r="4499" spans="2:6" x14ac:dyDescent="0.25">
      <c r="B4499" s="14">
        <v>4454</v>
      </c>
      <c r="C4499" s="17">
        <v>43</v>
      </c>
      <c r="D4499" s="17">
        <v>76.89</v>
      </c>
      <c r="E4499" s="17">
        <v>15219</v>
      </c>
      <c r="F4499" s="17">
        <v>353975.09000000008</v>
      </c>
    </row>
    <row r="4500" spans="2:6" x14ac:dyDescent="0.25">
      <c r="B4500" s="14">
        <v>4455</v>
      </c>
      <c r="C4500" s="17">
        <v>42</v>
      </c>
      <c r="D4500" s="17">
        <v>97.19</v>
      </c>
      <c r="E4500" s="17">
        <v>18881</v>
      </c>
      <c r="F4500" s="17">
        <v>279272.6100000001</v>
      </c>
    </row>
    <row r="4501" spans="2:6" x14ac:dyDescent="0.25">
      <c r="B4501" s="14">
        <v>4456</v>
      </c>
      <c r="C4501" s="17">
        <v>42</v>
      </c>
      <c r="D4501" s="17">
        <v>77.86</v>
      </c>
      <c r="E4501" s="17">
        <v>16534</v>
      </c>
      <c r="F4501" s="17">
        <v>458500.76</v>
      </c>
    </row>
    <row r="4502" spans="2:6" x14ac:dyDescent="0.25">
      <c r="B4502" s="14">
        <v>4457</v>
      </c>
      <c r="C4502" s="17">
        <v>41</v>
      </c>
      <c r="D4502" s="17">
        <v>82.14</v>
      </c>
      <c r="E4502" s="17">
        <v>13387</v>
      </c>
      <c r="F4502" s="17">
        <v>165537.81999999995</v>
      </c>
    </row>
    <row r="4503" spans="2:6" x14ac:dyDescent="0.25">
      <c r="B4503" s="14">
        <v>4458</v>
      </c>
      <c r="C4503" s="17">
        <v>41</v>
      </c>
      <c r="D4503" s="17">
        <v>75.34</v>
      </c>
      <c r="E4503" s="17">
        <v>8951</v>
      </c>
      <c r="F4503" s="17">
        <v>-110110.34000000008</v>
      </c>
    </row>
    <row r="4504" spans="2:6" x14ac:dyDescent="0.25">
      <c r="B4504" s="14">
        <v>4459</v>
      </c>
      <c r="C4504" s="17">
        <v>40</v>
      </c>
      <c r="D4504" s="17">
        <v>78.569999999999993</v>
      </c>
      <c r="E4504" s="17">
        <v>22027</v>
      </c>
      <c r="F4504" s="17">
        <v>921631.6100000001</v>
      </c>
    </row>
    <row r="4505" spans="2:6" x14ac:dyDescent="0.25">
      <c r="B4505" s="14">
        <v>4460</v>
      </c>
      <c r="C4505" s="17">
        <v>42</v>
      </c>
      <c r="D4505" s="17">
        <v>80.41</v>
      </c>
      <c r="E4505" s="17">
        <v>25738</v>
      </c>
      <c r="F4505" s="17">
        <v>1121273.4200000002</v>
      </c>
    </row>
    <row r="4506" spans="2:6" x14ac:dyDescent="0.25">
      <c r="B4506" s="14">
        <v>4461</v>
      </c>
      <c r="C4506" s="17">
        <v>45</v>
      </c>
      <c r="D4506" s="17">
        <v>86.93</v>
      </c>
      <c r="E4506" s="17">
        <v>19809</v>
      </c>
      <c r="F4506" s="17">
        <v>478589.62999999989</v>
      </c>
    </row>
    <row r="4507" spans="2:6" x14ac:dyDescent="0.25">
      <c r="B4507" s="14">
        <v>4462</v>
      </c>
      <c r="C4507" s="17">
        <v>40</v>
      </c>
      <c r="D4507" s="17">
        <v>90.75</v>
      </c>
      <c r="E4507" s="17">
        <v>14252</v>
      </c>
      <c r="F4507" s="17">
        <v>122699</v>
      </c>
    </row>
    <row r="4508" spans="2:6" x14ac:dyDescent="0.25">
      <c r="B4508" s="14">
        <v>4463</v>
      </c>
      <c r="C4508" s="17">
        <v>41</v>
      </c>
      <c r="D4508" s="17">
        <v>85.05</v>
      </c>
      <c r="E4508" s="17">
        <v>22554</v>
      </c>
      <c r="F4508" s="17">
        <v>795314.3</v>
      </c>
    </row>
    <row r="4509" spans="2:6" x14ac:dyDescent="0.25">
      <c r="B4509" s="14">
        <v>4464</v>
      </c>
      <c r="C4509" s="17">
        <v>42</v>
      </c>
      <c r="D4509" s="17">
        <v>101.14</v>
      </c>
      <c r="E4509" s="17">
        <v>20972</v>
      </c>
      <c r="F4509" s="17">
        <v>321495.91999999993</v>
      </c>
    </row>
    <row r="4510" spans="2:6" x14ac:dyDescent="0.25">
      <c r="B4510" s="14">
        <v>4465</v>
      </c>
      <c r="C4510" s="17">
        <v>39</v>
      </c>
      <c r="D4510" s="17">
        <v>84.28</v>
      </c>
      <c r="E4510" s="17">
        <v>22761</v>
      </c>
      <c r="F4510" s="17">
        <v>873462.91999999993</v>
      </c>
    </row>
    <row r="4511" spans="2:6" x14ac:dyDescent="0.25">
      <c r="B4511" s="14">
        <v>4466</v>
      </c>
      <c r="C4511" s="17">
        <v>41</v>
      </c>
      <c r="D4511" s="17">
        <v>79.87</v>
      </c>
      <c r="E4511" s="17">
        <v>18906</v>
      </c>
      <c r="F4511" s="17">
        <v>627125.78</v>
      </c>
    </row>
    <row r="4512" spans="2:6" x14ac:dyDescent="0.25">
      <c r="B4512" s="14">
        <v>4467</v>
      </c>
      <c r="C4512" s="17">
        <v>45</v>
      </c>
      <c r="D4512" s="17">
        <v>100.67</v>
      </c>
      <c r="E4512" s="17">
        <v>19577</v>
      </c>
      <c r="F4512" s="17">
        <v>194041.40999999992</v>
      </c>
    </row>
    <row r="4513" spans="2:6" x14ac:dyDescent="0.25">
      <c r="B4513" s="14">
        <v>4468</v>
      </c>
      <c r="C4513" s="17">
        <v>40</v>
      </c>
      <c r="D4513" s="17">
        <v>95.65</v>
      </c>
      <c r="E4513" s="17">
        <v>17009</v>
      </c>
      <c r="F4513" s="17">
        <v>227520.14999999991</v>
      </c>
    </row>
    <row r="4514" spans="2:6" x14ac:dyDescent="0.25">
      <c r="B4514" s="14">
        <v>4469</v>
      </c>
      <c r="C4514" s="17">
        <v>42</v>
      </c>
      <c r="D4514" s="17">
        <v>93.29</v>
      </c>
      <c r="E4514" s="17">
        <v>15072</v>
      </c>
      <c r="F4514" s="17">
        <v>110237.11999999988</v>
      </c>
    </row>
    <row r="4515" spans="2:6" x14ac:dyDescent="0.25">
      <c r="B4515" s="14">
        <v>4470</v>
      </c>
      <c r="C4515" s="17">
        <v>42</v>
      </c>
      <c r="D4515" s="17">
        <v>87.1</v>
      </c>
      <c r="E4515" s="17">
        <v>23286</v>
      </c>
      <c r="F4515" s="17">
        <v>777691.40000000014</v>
      </c>
    </row>
    <row r="4516" spans="2:6" x14ac:dyDescent="0.25">
      <c r="B4516" s="14">
        <v>4471</v>
      </c>
      <c r="C4516" s="17">
        <v>40</v>
      </c>
      <c r="D4516" s="17">
        <v>100.45</v>
      </c>
      <c r="E4516" s="17">
        <v>12966</v>
      </c>
      <c r="F4516" s="17">
        <v>-90840.70000000007</v>
      </c>
    </row>
    <row r="4517" spans="2:6" x14ac:dyDescent="0.25">
      <c r="B4517" s="14">
        <v>4472</v>
      </c>
      <c r="C4517" s="17">
        <v>41</v>
      </c>
      <c r="D4517" s="17">
        <v>104.63</v>
      </c>
      <c r="E4517" s="17">
        <v>5313</v>
      </c>
      <c r="F4517" s="17">
        <v>-566445.18999999994</v>
      </c>
    </row>
    <row r="4518" spans="2:6" x14ac:dyDescent="0.25">
      <c r="B4518" s="14">
        <v>4473</v>
      </c>
      <c r="C4518" s="17">
        <v>44</v>
      </c>
      <c r="D4518" s="17">
        <v>102.89</v>
      </c>
      <c r="E4518" s="17">
        <v>24671</v>
      </c>
      <c r="F4518" s="17">
        <v>435605.81000000006</v>
      </c>
    </row>
    <row r="4519" spans="2:6" x14ac:dyDescent="0.25">
      <c r="B4519" s="14">
        <v>4474</v>
      </c>
      <c r="C4519" s="17">
        <v>39</v>
      </c>
      <c r="D4519" s="17">
        <v>94.25</v>
      </c>
      <c r="E4519" s="17">
        <v>19632</v>
      </c>
      <c r="F4519" s="17">
        <v>440804</v>
      </c>
    </row>
    <row r="4520" spans="2:6" x14ac:dyDescent="0.25">
      <c r="B4520" s="14">
        <v>4475</v>
      </c>
      <c r="C4520" s="17">
        <v>43</v>
      </c>
      <c r="D4520" s="17">
        <v>78.650000000000006</v>
      </c>
      <c r="E4520" s="17">
        <v>22839</v>
      </c>
      <c r="F4520" s="17">
        <v>916596.64999999991</v>
      </c>
    </row>
    <row r="4521" spans="2:6" x14ac:dyDescent="0.25">
      <c r="B4521" s="14">
        <v>4476</v>
      </c>
      <c r="C4521" s="17">
        <v>42</v>
      </c>
      <c r="D4521" s="17">
        <v>102.11</v>
      </c>
      <c r="E4521" s="17">
        <v>14531</v>
      </c>
      <c r="F4521" s="17">
        <v>-52393.410000000033</v>
      </c>
    </row>
    <row r="4522" spans="2:6" x14ac:dyDescent="0.25">
      <c r="B4522" s="14">
        <v>4477</v>
      </c>
      <c r="C4522" s="17">
        <v>43</v>
      </c>
      <c r="D4522" s="17">
        <v>81.3</v>
      </c>
      <c r="E4522" s="17">
        <v>16489</v>
      </c>
      <c r="F4522" s="17">
        <v>381728.30000000005</v>
      </c>
    </row>
    <row r="4523" spans="2:6" x14ac:dyDescent="0.25">
      <c r="B4523" s="14">
        <v>4478</v>
      </c>
      <c r="C4523" s="17">
        <v>41</v>
      </c>
      <c r="D4523" s="17">
        <v>78.64</v>
      </c>
      <c r="E4523" s="17">
        <v>16208</v>
      </c>
      <c r="F4523" s="17">
        <v>436266.87999999989</v>
      </c>
    </row>
    <row r="4524" spans="2:6" x14ac:dyDescent="0.25">
      <c r="B4524" s="14">
        <v>4479</v>
      </c>
      <c r="C4524" s="17">
        <v>42</v>
      </c>
      <c r="D4524" s="17">
        <v>102.73</v>
      </c>
      <c r="E4524" s="17">
        <v>19558</v>
      </c>
      <c r="F4524" s="17">
        <v>211412.65999999992</v>
      </c>
    </row>
    <row r="4525" spans="2:6" x14ac:dyDescent="0.25">
      <c r="B4525" s="14">
        <v>4480</v>
      </c>
      <c r="C4525" s="17">
        <v>42</v>
      </c>
      <c r="D4525" s="17">
        <v>80.8</v>
      </c>
      <c r="E4525" s="17">
        <v>8381</v>
      </c>
      <c r="F4525" s="17">
        <v>-211367.79999999993</v>
      </c>
    </row>
    <row r="4526" spans="2:6" x14ac:dyDescent="0.25">
      <c r="B4526" s="14">
        <v>4481</v>
      </c>
      <c r="C4526" s="17">
        <v>43</v>
      </c>
      <c r="D4526" s="17">
        <v>99.27</v>
      </c>
      <c r="E4526" s="17">
        <v>18814</v>
      </c>
      <c r="F4526" s="17">
        <v>217318.21999999997</v>
      </c>
    </row>
    <row r="4527" spans="2:6" x14ac:dyDescent="0.25">
      <c r="B4527" s="14">
        <v>4482</v>
      </c>
      <c r="C4527" s="17">
        <v>42</v>
      </c>
      <c r="D4527" s="17">
        <v>92.97</v>
      </c>
      <c r="E4527" s="17">
        <v>20820</v>
      </c>
      <c r="F4527" s="17">
        <v>483104.60000000009</v>
      </c>
    </row>
    <row r="4528" spans="2:6" x14ac:dyDescent="0.25">
      <c r="B4528" s="14">
        <v>4483</v>
      </c>
      <c r="C4528" s="17">
        <v>40</v>
      </c>
      <c r="D4528" s="17">
        <v>101.78</v>
      </c>
      <c r="E4528" s="17">
        <v>22679</v>
      </c>
      <c r="F4528" s="17">
        <v>447692.37999999989</v>
      </c>
    </row>
    <row r="4529" spans="2:6" x14ac:dyDescent="0.25">
      <c r="B4529" s="14">
        <v>4484</v>
      </c>
      <c r="C4529" s="17">
        <v>44</v>
      </c>
      <c r="D4529" s="17">
        <v>101.39</v>
      </c>
      <c r="E4529" s="17">
        <v>24410</v>
      </c>
      <c r="F4529" s="17">
        <v>458620.10000000009</v>
      </c>
    </row>
    <row r="4530" spans="2:6" x14ac:dyDescent="0.25">
      <c r="B4530" s="14">
        <v>4485</v>
      </c>
      <c r="C4530" s="17">
        <v>42</v>
      </c>
      <c r="D4530" s="17">
        <v>95.27</v>
      </c>
      <c r="E4530" s="17">
        <v>19979</v>
      </c>
      <c r="F4530" s="17">
        <v>383303.67000000016</v>
      </c>
    </row>
    <row r="4531" spans="2:6" x14ac:dyDescent="0.25">
      <c r="B4531" s="14">
        <v>4486</v>
      </c>
      <c r="C4531" s="17">
        <v>42</v>
      </c>
      <c r="D4531" s="17">
        <v>96.87</v>
      </c>
      <c r="E4531" s="17">
        <v>21489</v>
      </c>
      <c r="F4531" s="17">
        <v>442133.56999999983</v>
      </c>
    </row>
    <row r="4532" spans="2:6" x14ac:dyDescent="0.25">
      <c r="B4532" s="14">
        <v>4487</v>
      </c>
      <c r="C4532" s="17">
        <v>41</v>
      </c>
      <c r="D4532" s="17">
        <v>77.66</v>
      </c>
      <c r="E4532" s="17">
        <v>13361</v>
      </c>
      <c r="F4532" s="17">
        <v>223422.74</v>
      </c>
    </row>
    <row r="4533" spans="2:6" x14ac:dyDescent="0.25">
      <c r="B4533" s="14">
        <v>4488</v>
      </c>
      <c r="C4533" s="17">
        <v>41</v>
      </c>
      <c r="D4533" s="17">
        <v>88.52</v>
      </c>
      <c r="E4533" s="17">
        <v>13450</v>
      </c>
      <c r="F4533" s="17">
        <v>84506</v>
      </c>
    </row>
    <row r="4534" spans="2:6" x14ac:dyDescent="0.25">
      <c r="B4534" s="14">
        <v>4489</v>
      </c>
      <c r="C4534" s="17">
        <v>42</v>
      </c>
      <c r="D4534" s="17">
        <v>101.74</v>
      </c>
      <c r="E4534" s="17">
        <v>13295</v>
      </c>
      <c r="F4534" s="17">
        <v>-115318.29999999993</v>
      </c>
    </row>
    <row r="4535" spans="2:6" x14ac:dyDescent="0.25">
      <c r="B4535" s="14">
        <v>4490</v>
      </c>
      <c r="C4535" s="17">
        <v>45</v>
      </c>
      <c r="D4535" s="17">
        <v>103.17</v>
      </c>
      <c r="E4535" s="17">
        <v>23905</v>
      </c>
      <c r="F4535" s="17">
        <v>365091.14999999991</v>
      </c>
    </row>
    <row r="4536" spans="2:6" x14ac:dyDescent="0.25">
      <c r="B4536" s="14">
        <v>4491</v>
      </c>
      <c r="C4536" s="17">
        <v>42</v>
      </c>
      <c r="D4536" s="17">
        <v>96.78</v>
      </c>
      <c r="E4536" s="17">
        <v>14008</v>
      </c>
      <c r="F4536" s="17">
        <v>-6438.2399999999907</v>
      </c>
    </row>
    <row r="4537" spans="2:6" x14ac:dyDescent="0.25">
      <c r="B4537" s="14">
        <v>4492</v>
      </c>
      <c r="C4537" s="17">
        <v>41</v>
      </c>
      <c r="D4537" s="17">
        <v>80.58</v>
      </c>
      <c r="E4537" s="17">
        <v>19690</v>
      </c>
      <c r="F4537" s="17">
        <v>674399.8</v>
      </c>
    </row>
    <row r="4538" spans="2:6" x14ac:dyDescent="0.25">
      <c r="B4538" s="14">
        <v>4493</v>
      </c>
      <c r="C4538" s="17">
        <v>40</v>
      </c>
      <c r="D4538" s="17">
        <v>93.23</v>
      </c>
      <c r="E4538" s="17">
        <v>5826</v>
      </c>
      <c r="F4538" s="17">
        <v>-466823.98000000004</v>
      </c>
    </row>
    <row r="4539" spans="2:6" x14ac:dyDescent="0.25">
      <c r="B4539" s="14">
        <v>4494</v>
      </c>
      <c r="C4539" s="17">
        <v>41</v>
      </c>
      <c r="D4539" s="17">
        <v>97.35</v>
      </c>
      <c r="E4539" s="17">
        <v>21387</v>
      </c>
      <c r="F4539" s="17">
        <v>447121.55000000005</v>
      </c>
    </row>
    <row r="4540" spans="2:6" x14ac:dyDescent="0.25">
      <c r="B4540" s="14">
        <v>4495</v>
      </c>
      <c r="C4540" s="17">
        <v>42</v>
      </c>
      <c r="D4540" s="17">
        <v>91.59</v>
      </c>
      <c r="E4540" s="17">
        <v>22550</v>
      </c>
      <c r="F4540" s="17">
        <v>624995.5</v>
      </c>
    </row>
    <row r="4541" spans="2:6" x14ac:dyDescent="0.25">
      <c r="B4541" s="14">
        <v>4496</v>
      </c>
      <c r="C4541" s="17">
        <v>43</v>
      </c>
      <c r="D4541" s="17">
        <v>79.83</v>
      </c>
      <c r="E4541" s="17">
        <v>15261</v>
      </c>
      <c r="F4541" s="17">
        <v>312430.37000000011</v>
      </c>
    </row>
    <row r="4542" spans="2:6" x14ac:dyDescent="0.25">
      <c r="B4542" s="14">
        <v>4497</v>
      </c>
      <c r="C4542" s="17">
        <v>42</v>
      </c>
      <c r="D4542" s="17">
        <v>88.93</v>
      </c>
      <c r="E4542" s="17">
        <v>9596</v>
      </c>
      <c r="F4542" s="17">
        <v>-196800.28000000003</v>
      </c>
    </row>
    <row r="4543" spans="2:6" x14ac:dyDescent="0.25">
      <c r="B4543" s="14">
        <v>4498</v>
      </c>
      <c r="C4543" s="17">
        <v>40</v>
      </c>
      <c r="D4543" s="17">
        <v>84.14</v>
      </c>
      <c r="E4543" s="17">
        <v>18194</v>
      </c>
      <c r="F4543" s="17">
        <v>512002.84000000008</v>
      </c>
    </row>
    <row r="4544" spans="2:6" x14ac:dyDescent="0.25">
      <c r="B4544" s="14">
        <v>4499</v>
      </c>
      <c r="C4544" s="17">
        <v>42</v>
      </c>
      <c r="D4544" s="17">
        <v>90.48</v>
      </c>
      <c r="E4544" s="17">
        <v>19721</v>
      </c>
      <c r="F4544" s="17">
        <v>461840.91999999993</v>
      </c>
    </row>
    <row r="4545" spans="2:6" x14ac:dyDescent="0.25">
      <c r="B4545" s="14">
        <v>4500</v>
      </c>
      <c r="C4545" s="17">
        <v>42</v>
      </c>
      <c r="D4545" s="17">
        <v>101.46</v>
      </c>
      <c r="E4545" s="17">
        <v>14963</v>
      </c>
      <c r="F4545" s="17">
        <v>-18954.979999999865</v>
      </c>
    </row>
    <row r="4546" spans="2:6" x14ac:dyDescent="0.25">
      <c r="B4546" s="14">
        <v>4501</v>
      </c>
      <c r="C4546" s="17">
        <v>43</v>
      </c>
      <c r="D4546" s="17">
        <v>98.34</v>
      </c>
      <c r="E4546" s="17">
        <v>16307</v>
      </c>
      <c r="F4546" s="17">
        <v>90261.62</v>
      </c>
    </row>
    <row r="4547" spans="2:6" x14ac:dyDescent="0.25">
      <c r="B4547" s="14">
        <v>4502</v>
      </c>
      <c r="C4547" s="17">
        <v>39</v>
      </c>
      <c r="D4547" s="17">
        <v>98.19</v>
      </c>
      <c r="E4547" s="17">
        <v>11392</v>
      </c>
      <c r="F4547" s="17">
        <v>-145860.47999999998</v>
      </c>
    </row>
    <row r="4548" spans="2:6" x14ac:dyDescent="0.25">
      <c r="B4548" s="14">
        <v>4503</v>
      </c>
      <c r="C4548" s="17">
        <v>43</v>
      </c>
      <c r="D4548" s="17">
        <v>79.099999999999994</v>
      </c>
      <c r="E4548" s="17">
        <v>15258</v>
      </c>
      <c r="F4548" s="17">
        <v>323340.20000000019</v>
      </c>
    </row>
    <row r="4549" spans="2:6" x14ac:dyDescent="0.25">
      <c r="B4549" s="14">
        <v>4504</v>
      </c>
      <c r="C4549" s="17">
        <v>43</v>
      </c>
      <c r="D4549" s="17">
        <v>84.8</v>
      </c>
      <c r="E4549" s="17">
        <v>22251</v>
      </c>
      <c r="F4549" s="17">
        <v>734271.2</v>
      </c>
    </row>
    <row r="4550" spans="2:6" x14ac:dyDescent="0.25">
      <c r="B4550" s="14">
        <v>4505</v>
      </c>
      <c r="C4550" s="17">
        <v>43</v>
      </c>
      <c r="D4550" s="17">
        <v>93.93</v>
      </c>
      <c r="E4550" s="17">
        <v>17518</v>
      </c>
      <c r="F4550" s="17">
        <v>237342.25999999978</v>
      </c>
    </row>
    <row r="4551" spans="2:6" x14ac:dyDescent="0.25">
      <c r="B4551" s="14">
        <v>4506</v>
      </c>
      <c r="C4551" s="17">
        <v>40</v>
      </c>
      <c r="D4551" s="17">
        <v>82.49</v>
      </c>
      <c r="E4551" s="17">
        <v>23286</v>
      </c>
      <c r="F4551" s="17">
        <v>931611.8600000001</v>
      </c>
    </row>
    <row r="4552" spans="2:6" x14ac:dyDescent="0.25">
      <c r="B4552" s="14">
        <v>4507</v>
      </c>
      <c r="C4552" s="17">
        <v>45</v>
      </c>
      <c r="D4552" s="17">
        <v>77.02</v>
      </c>
      <c r="E4552" s="17">
        <v>11099</v>
      </c>
      <c r="F4552" s="17">
        <v>4401.0200000000186</v>
      </c>
    </row>
    <row r="4553" spans="2:6" x14ac:dyDescent="0.25">
      <c r="B4553" s="14">
        <v>4508</v>
      </c>
      <c r="C4553" s="17">
        <v>41</v>
      </c>
      <c r="D4553" s="17">
        <v>96.87</v>
      </c>
      <c r="E4553" s="17">
        <v>15305</v>
      </c>
      <c r="F4553" s="17">
        <v>85594.649999999907</v>
      </c>
    </row>
    <row r="4554" spans="2:6" x14ac:dyDescent="0.25">
      <c r="B4554" s="14">
        <v>4509</v>
      </c>
      <c r="C4554" s="17">
        <v>40</v>
      </c>
      <c r="D4554" s="17">
        <v>101.7</v>
      </c>
      <c r="E4554" s="17">
        <v>22555</v>
      </c>
      <c r="F4554" s="17">
        <v>442401.5</v>
      </c>
    </row>
    <row r="4555" spans="2:6" x14ac:dyDescent="0.25">
      <c r="B4555" s="14">
        <v>4510</v>
      </c>
      <c r="C4555" s="17">
        <v>45</v>
      </c>
      <c r="D4555" s="17">
        <v>81.59</v>
      </c>
      <c r="E4555" s="17">
        <v>1824</v>
      </c>
      <c r="F4555" s="17">
        <v>-717924.16</v>
      </c>
    </row>
    <row r="4556" spans="2:6" x14ac:dyDescent="0.25">
      <c r="B4556" s="14">
        <v>4511</v>
      </c>
      <c r="C4556" s="17">
        <v>45</v>
      </c>
      <c r="D4556" s="17">
        <v>103.25</v>
      </c>
      <c r="E4556" s="17">
        <v>13489</v>
      </c>
      <c r="F4556" s="17">
        <v>-165433.25</v>
      </c>
    </row>
    <row r="4557" spans="2:6" x14ac:dyDescent="0.25">
      <c r="B4557" s="14">
        <v>4512</v>
      </c>
      <c r="C4557" s="17">
        <v>44</v>
      </c>
      <c r="D4557" s="17">
        <v>97.54</v>
      </c>
      <c r="E4557" s="17">
        <v>11268</v>
      </c>
      <c r="F4557" s="17">
        <v>-202540.72000000009</v>
      </c>
    </row>
    <row r="4558" spans="2:6" x14ac:dyDescent="0.25">
      <c r="B4558" s="14">
        <v>4513</v>
      </c>
      <c r="C4558" s="17">
        <v>43</v>
      </c>
      <c r="D4558" s="17">
        <v>88.98</v>
      </c>
      <c r="E4558" s="17">
        <v>28811</v>
      </c>
      <c r="F4558" s="17">
        <v>1080913.22</v>
      </c>
    </row>
    <row r="4559" spans="2:6" x14ac:dyDescent="0.25">
      <c r="B4559" s="14">
        <v>4514</v>
      </c>
      <c r="C4559" s="17">
        <v>43</v>
      </c>
      <c r="D4559" s="17">
        <v>103.43</v>
      </c>
      <c r="E4559" s="17">
        <v>21320</v>
      </c>
      <c r="F4559" s="17">
        <v>270792.39999999991</v>
      </c>
    </row>
    <row r="4560" spans="2:6" x14ac:dyDescent="0.25">
      <c r="B4560" s="14">
        <v>4515</v>
      </c>
      <c r="C4560" s="17">
        <v>41</v>
      </c>
      <c r="D4560" s="17">
        <v>91.22</v>
      </c>
      <c r="E4560" s="17">
        <v>22411</v>
      </c>
      <c r="F4560" s="17">
        <v>646606.58000000007</v>
      </c>
    </row>
    <row r="4561" spans="2:6" x14ac:dyDescent="0.25">
      <c r="B4561" s="14">
        <v>4516</v>
      </c>
      <c r="C4561" s="17">
        <v>40</v>
      </c>
      <c r="D4561" s="17">
        <v>77.75</v>
      </c>
      <c r="E4561" s="17">
        <v>17005</v>
      </c>
      <c r="F4561" s="17">
        <v>531656.25</v>
      </c>
    </row>
    <row r="4562" spans="2:6" x14ac:dyDescent="0.25">
      <c r="B4562" s="14">
        <v>4517</v>
      </c>
      <c r="C4562" s="17">
        <v>44</v>
      </c>
      <c r="D4562" s="17">
        <v>91.07</v>
      </c>
      <c r="E4562" s="17">
        <v>13682</v>
      </c>
      <c r="F4562" s="17">
        <v>24690.260000000126</v>
      </c>
    </row>
    <row r="4563" spans="2:6" x14ac:dyDescent="0.25">
      <c r="B4563" s="14">
        <v>4518</v>
      </c>
      <c r="C4563" s="17">
        <v>42</v>
      </c>
      <c r="D4563" s="17">
        <v>102.3</v>
      </c>
      <c r="E4563" s="17">
        <v>8961</v>
      </c>
      <c r="F4563" s="17">
        <v>-359833.3</v>
      </c>
    </row>
    <row r="4564" spans="2:6" x14ac:dyDescent="0.25">
      <c r="B4564" s="14">
        <v>4519</v>
      </c>
      <c r="C4564" s="17">
        <v>44</v>
      </c>
      <c r="D4564" s="17">
        <v>87.75</v>
      </c>
      <c r="E4564" s="17">
        <v>13717</v>
      </c>
      <c r="F4564" s="17">
        <v>72468.25</v>
      </c>
    </row>
    <row r="4565" spans="2:6" x14ac:dyDescent="0.25">
      <c r="B4565" s="14">
        <v>4520</v>
      </c>
      <c r="C4565" s="17">
        <v>42</v>
      </c>
      <c r="D4565" s="17">
        <v>78.150000000000006</v>
      </c>
      <c r="E4565" s="17">
        <v>17902</v>
      </c>
      <c r="F4565" s="17">
        <v>561572.69999999995</v>
      </c>
    </row>
    <row r="4566" spans="2:6" x14ac:dyDescent="0.25">
      <c r="B4566" s="14">
        <v>4521</v>
      </c>
      <c r="C4566" s="17">
        <v>43</v>
      </c>
      <c r="D4566" s="17">
        <v>94.53</v>
      </c>
      <c r="E4566" s="17">
        <v>18529</v>
      </c>
      <c r="F4566" s="17">
        <v>288977.62999999989</v>
      </c>
    </row>
    <row r="4567" spans="2:6" x14ac:dyDescent="0.25">
      <c r="B4567" s="14">
        <v>4522</v>
      </c>
      <c r="C4567" s="17">
        <v>41</v>
      </c>
      <c r="D4567" s="17">
        <v>91.58</v>
      </c>
      <c r="E4567" s="17">
        <v>18996</v>
      </c>
      <c r="F4567" s="17">
        <v>411714.32000000007</v>
      </c>
    </row>
    <row r="4568" spans="2:6" x14ac:dyDescent="0.25">
      <c r="B4568" s="14">
        <v>4523</v>
      </c>
      <c r="C4568" s="17">
        <v>42</v>
      </c>
      <c r="D4568" s="17">
        <v>92.52</v>
      </c>
      <c r="E4568" s="17">
        <v>25225</v>
      </c>
      <c r="F4568" s="17">
        <v>776508</v>
      </c>
    </row>
    <row r="4569" spans="2:6" x14ac:dyDescent="0.25">
      <c r="B4569" s="14">
        <v>4524</v>
      </c>
      <c r="C4569" s="17">
        <v>42</v>
      </c>
      <c r="D4569" s="17">
        <v>98.33</v>
      </c>
      <c r="E4569" s="17">
        <v>19928</v>
      </c>
      <c r="F4569" s="17">
        <v>319175.76</v>
      </c>
    </row>
    <row r="4570" spans="2:6" x14ac:dyDescent="0.25">
      <c r="B4570" s="14">
        <v>4525</v>
      </c>
      <c r="C4570" s="17">
        <v>39</v>
      </c>
      <c r="D4570" s="17">
        <v>77.19</v>
      </c>
      <c r="E4570" s="17">
        <v>19558</v>
      </c>
      <c r="F4570" s="17">
        <v>769597.98</v>
      </c>
    </row>
    <row r="4571" spans="2:6" x14ac:dyDescent="0.25">
      <c r="B4571" s="14">
        <v>4526</v>
      </c>
      <c r="C4571" s="17">
        <v>40</v>
      </c>
      <c r="D4571" s="17">
        <v>91.19</v>
      </c>
      <c r="E4571" s="17">
        <v>23615</v>
      </c>
      <c r="F4571" s="17">
        <v>751333.15000000014</v>
      </c>
    </row>
    <row r="4572" spans="2:6" x14ac:dyDescent="0.25">
      <c r="B4572" s="14">
        <v>4527</v>
      </c>
      <c r="C4572" s="17">
        <v>44</v>
      </c>
      <c r="D4572" s="17">
        <v>92.24</v>
      </c>
      <c r="E4572" s="17">
        <v>8678</v>
      </c>
      <c r="F4572" s="17">
        <v>-305368.71999999997</v>
      </c>
    </row>
    <row r="4573" spans="2:6" x14ac:dyDescent="0.25">
      <c r="B4573" s="14">
        <v>4528</v>
      </c>
      <c r="C4573" s="17">
        <v>39</v>
      </c>
      <c r="D4573" s="17">
        <v>78.8</v>
      </c>
      <c r="E4573" s="17">
        <v>15209</v>
      </c>
      <c r="F4573" s="17">
        <v>384970.80000000005</v>
      </c>
    </row>
    <row r="4574" spans="2:6" x14ac:dyDescent="0.25">
      <c r="B4574" s="14">
        <v>4529</v>
      </c>
      <c r="C4574" s="17">
        <v>42</v>
      </c>
      <c r="D4574" s="17">
        <v>84</v>
      </c>
      <c r="E4574" s="17">
        <v>17175</v>
      </c>
      <c r="F4574" s="17">
        <v>403775</v>
      </c>
    </row>
    <row r="4575" spans="2:6" x14ac:dyDescent="0.25">
      <c r="B4575" s="14">
        <v>4530</v>
      </c>
      <c r="C4575" s="17">
        <v>40</v>
      </c>
      <c r="D4575" s="17">
        <v>91.32</v>
      </c>
      <c r="E4575" s="17">
        <v>20745</v>
      </c>
      <c r="F4575" s="17">
        <v>554021.60000000009</v>
      </c>
    </row>
    <row r="4576" spans="2:6" x14ac:dyDescent="0.25">
      <c r="B4576" s="14">
        <v>4531</v>
      </c>
      <c r="C4576" s="17">
        <v>41</v>
      </c>
      <c r="D4576" s="17">
        <v>103.57</v>
      </c>
      <c r="E4576" s="17">
        <v>14309</v>
      </c>
      <c r="F4576" s="17">
        <v>-71161.129999999888</v>
      </c>
    </row>
    <row r="4577" spans="2:6" x14ac:dyDescent="0.25">
      <c r="B4577" s="14">
        <v>4532</v>
      </c>
      <c r="C4577" s="17">
        <v>40</v>
      </c>
      <c r="D4577" s="17">
        <v>86.76</v>
      </c>
      <c r="E4577" s="17">
        <v>26639</v>
      </c>
      <c r="F4577" s="17">
        <v>1074401.3599999999</v>
      </c>
    </row>
    <row r="4578" spans="2:6" x14ac:dyDescent="0.25">
      <c r="B4578" s="14">
        <v>4533</v>
      </c>
      <c r="C4578" s="17">
        <v>42</v>
      </c>
      <c r="D4578" s="17">
        <v>93.87</v>
      </c>
      <c r="E4578" s="17">
        <v>27503</v>
      </c>
      <c r="F4578" s="17">
        <v>886264.3899999999</v>
      </c>
    </row>
    <row r="4579" spans="2:6" x14ac:dyDescent="0.25">
      <c r="B4579" s="14">
        <v>4534</v>
      </c>
      <c r="C4579" s="17">
        <v>44</v>
      </c>
      <c r="D4579" s="17">
        <v>103.79</v>
      </c>
      <c r="E4579" s="17">
        <v>21655</v>
      </c>
      <c r="F4579" s="17">
        <v>258952.54999999981</v>
      </c>
    </row>
    <row r="4580" spans="2:6" x14ac:dyDescent="0.25">
      <c r="B4580" s="14">
        <v>4535</v>
      </c>
      <c r="C4580" s="17">
        <v>43</v>
      </c>
      <c r="D4580" s="17">
        <v>83.72</v>
      </c>
      <c r="E4580" s="17">
        <v>26317</v>
      </c>
      <c r="F4580" s="17">
        <v>1052192.76</v>
      </c>
    </row>
    <row r="4581" spans="2:6" x14ac:dyDescent="0.25">
      <c r="B4581" s="14">
        <v>4536</v>
      </c>
      <c r="C4581" s="17">
        <v>42</v>
      </c>
      <c r="D4581" s="17">
        <v>94.22</v>
      </c>
      <c r="E4581" s="17">
        <v>19466</v>
      </c>
      <c r="F4581" s="17">
        <v>372075.48</v>
      </c>
    </row>
    <row r="4582" spans="2:6" x14ac:dyDescent="0.25">
      <c r="B4582" s="14">
        <v>4537</v>
      </c>
      <c r="C4582" s="17">
        <v>40</v>
      </c>
      <c r="D4582" s="17">
        <v>99.75</v>
      </c>
      <c r="E4582" s="17">
        <v>19695</v>
      </c>
      <c r="F4582" s="17">
        <v>316928.75</v>
      </c>
    </row>
    <row r="4583" spans="2:6" x14ac:dyDescent="0.25">
      <c r="B4583" s="14">
        <v>4538</v>
      </c>
      <c r="C4583" s="17">
        <v>44</v>
      </c>
      <c r="D4583" s="17">
        <v>85.11</v>
      </c>
      <c r="E4583" s="17">
        <v>18937</v>
      </c>
      <c r="F4583" s="17">
        <v>473506.92999999993</v>
      </c>
    </row>
    <row r="4584" spans="2:6" x14ac:dyDescent="0.25">
      <c r="B4584" s="14">
        <v>4539</v>
      </c>
      <c r="C4584" s="17">
        <v>42</v>
      </c>
      <c r="D4584" s="17">
        <v>103.71</v>
      </c>
      <c r="E4584" s="17">
        <v>9819</v>
      </c>
      <c r="F4584" s="17">
        <v>-326745.48999999993</v>
      </c>
    </row>
    <row r="4585" spans="2:6" x14ac:dyDescent="0.25">
      <c r="B4585" s="14">
        <v>4540</v>
      </c>
      <c r="C4585" s="17">
        <v>45</v>
      </c>
      <c r="D4585" s="17">
        <v>92.97</v>
      </c>
      <c r="E4585" s="17">
        <v>16435</v>
      </c>
      <c r="F4585" s="17">
        <v>153028.05000000005</v>
      </c>
    </row>
    <row r="4586" spans="2:6" x14ac:dyDescent="0.25">
      <c r="B4586" s="14">
        <v>4541</v>
      </c>
      <c r="C4586" s="17">
        <v>41</v>
      </c>
      <c r="D4586" s="17">
        <v>100.26</v>
      </c>
      <c r="E4586" s="17">
        <v>23576</v>
      </c>
      <c r="F4586" s="17">
        <v>511278.24</v>
      </c>
    </row>
    <row r="4587" spans="2:6" x14ac:dyDescent="0.25">
      <c r="B4587" s="14">
        <v>4542</v>
      </c>
      <c r="C4587" s="17">
        <v>41</v>
      </c>
      <c r="D4587" s="17">
        <v>80.680000000000007</v>
      </c>
      <c r="E4587" s="17">
        <v>20105</v>
      </c>
      <c r="F4587" s="17">
        <v>704518.59999999986</v>
      </c>
    </row>
    <row r="4588" spans="2:6" x14ac:dyDescent="0.25">
      <c r="B4588" s="14">
        <v>4543</v>
      </c>
      <c r="C4588" s="17">
        <v>43</v>
      </c>
      <c r="D4588" s="17">
        <v>86.2</v>
      </c>
      <c r="E4588" s="17">
        <v>16915</v>
      </c>
      <c r="F4588" s="17">
        <v>330667</v>
      </c>
    </row>
    <row r="4589" spans="2:6" x14ac:dyDescent="0.25">
      <c r="B4589" s="14">
        <v>4544</v>
      </c>
      <c r="C4589" s="17">
        <v>42</v>
      </c>
      <c r="D4589" s="17">
        <v>82.72</v>
      </c>
      <c r="E4589" s="17">
        <v>13817</v>
      </c>
      <c r="F4589" s="17">
        <v>176326.76</v>
      </c>
    </row>
    <row r="4590" spans="2:6" x14ac:dyDescent="0.25">
      <c r="B4590" s="14">
        <v>4545</v>
      </c>
      <c r="C4590" s="17">
        <v>40</v>
      </c>
      <c r="D4590" s="17">
        <v>83.68</v>
      </c>
      <c r="E4590" s="17">
        <v>10974</v>
      </c>
      <c r="F4590" s="17">
        <v>-23438.320000000065</v>
      </c>
    </row>
    <row r="4591" spans="2:6" x14ac:dyDescent="0.25">
      <c r="B4591" s="14">
        <v>4546</v>
      </c>
      <c r="C4591" s="17">
        <v>40</v>
      </c>
      <c r="D4591" s="17">
        <v>101.27</v>
      </c>
      <c r="E4591" s="17">
        <v>23499</v>
      </c>
      <c r="F4591" s="17">
        <v>506597.27</v>
      </c>
    </row>
    <row r="4592" spans="2:6" x14ac:dyDescent="0.25">
      <c r="B4592" s="14">
        <v>4547</v>
      </c>
      <c r="C4592" s="17">
        <v>44</v>
      </c>
      <c r="D4592" s="17">
        <v>84.62</v>
      </c>
      <c r="E4592" s="17">
        <v>18208</v>
      </c>
      <c r="F4592" s="17">
        <v>431479.0399999998</v>
      </c>
    </row>
    <row r="4593" spans="2:6" x14ac:dyDescent="0.25">
      <c r="B4593" s="14">
        <v>4548</v>
      </c>
      <c r="C4593" s="17">
        <v>40</v>
      </c>
      <c r="D4593" s="17">
        <v>80.28</v>
      </c>
      <c r="E4593" s="17">
        <v>22720</v>
      </c>
      <c r="F4593" s="17">
        <v>938518.39999999991</v>
      </c>
    </row>
    <row r="4594" spans="2:6" x14ac:dyDescent="0.25">
      <c r="B4594" s="14">
        <v>4549</v>
      </c>
      <c r="C4594" s="17">
        <v>42</v>
      </c>
      <c r="D4594" s="17">
        <v>77.55</v>
      </c>
      <c r="E4594" s="17">
        <v>9950</v>
      </c>
      <c r="F4594" s="17">
        <v>-59472.5</v>
      </c>
    </row>
    <row r="4595" spans="2:6" x14ac:dyDescent="0.25">
      <c r="B4595" s="14">
        <v>4550</v>
      </c>
      <c r="C4595" s="17">
        <v>44</v>
      </c>
      <c r="D4595" s="17">
        <v>90.26</v>
      </c>
      <c r="E4595" s="17">
        <v>7692</v>
      </c>
      <c r="F4595" s="17">
        <v>-352019.92000000004</v>
      </c>
    </row>
    <row r="4596" spans="2:6" x14ac:dyDescent="0.25">
      <c r="B4596" s="14">
        <v>4551</v>
      </c>
      <c r="C4596" s="17">
        <v>41</v>
      </c>
      <c r="D4596" s="17">
        <v>82.94</v>
      </c>
      <c r="E4596" s="17">
        <v>14505</v>
      </c>
      <c r="F4596" s="17">
        <v>238745.30000000005</v>
      </c>
    </row>
    <row r="4597" spans="2:6" x14ac:dyDescent="0.25">
      <c r="B4597" s="14">
        <v>4552</v>
      </c>
      <c r="C4597" s="17">
        <v>39</v>
      </c>
      <c r="D4597" s="17">
        <v>81.98</v>
      </c>
      <c r="E4597" s="17">
        <v>24387</v>
      </c>
      <c r="F4597" s="17">
        <v>1052673.74</v>
      </c>
    </row>
    <row r="4598" spans="2:6" x14ac:dyDescent="0.25">
      <c r="B4598" s="14">
        <v>4553</v>
      </c>
      <c r="C4598" s="17">
        <v>41</v>
      </c>
      <c r="D4598" s="17">
        <v>91.08</v>
      </c>
      <c r="E4598" s="17">
        <v>18616</v>
      </c>
      <c r="F4598" s="17">
        <v>395782.72</v>
      </c>
    </row>
    <row r="4599" spans="2:6" x14ac:dyDescent="0.25">
      <c r="B4599" s="14">
        <v>4554</v>
      </c>
      <c r="C4599" s="17">
        <v>42</v>
      </c>
      <c r="D4599" s="17">
        <v>98.34</v>
      </c>
      <c r="E4599" s="17">
        <v>18617</v>
      </c>
      <c r="F4599" s="17">
        <v>242073.21999999997</v>
      </c>
    </row>
    <row r="4600" spans="2:6" x14ac:dyDescent="0.25">
      <c r="B4600" s="14">
        <v>4555</v>
      </c>
      <c r="C4600" s="17">
        <v>43</v>
      </c>
      <c r="D4600" s="17">
        <v>90.99</v>
      </c>
      <c r="E4600" s="17">
        <v>4617</v>
      </c>
      <c r="F4600" s="17">
        <v>-549848.82999999996</v>
      </c>
    </row>
    <row r="4601" spans="2:6" x14ac:dyDescent="0.25">
      <c r="B4601" s="14">
        <v>4556</v>
      </c>
      <c r="C4601" s="17">
        <v>42</v>
      </c>
      <c r="D4601" s="17">
        <v>86.72</v>
      </c>
      <c r="E4601" s="17">
        <v>17492</v>
      </c>
      <c r="F4601" s="17">
        <v>379337.76</v>
      </c>
    </row>
    <row r="4602" spans="2:6" x14ac:dyDescent="0.25">
      <c r="B4602" s="14">
        <v>4557</v>
      </c>
      <c r="C4602" s="17">
        <v>43</v>
      </c>
      <c r="D4602" s="17">
        <v>94.67</v>
      </c>
      <c r="E4602" s="17">
        <v>22658</v>
      </c>
      <c r="F4602" s="17">
        <v>539615.1399999999</v>
      </c>
    </row>
    <row r="4603" spans="2:6" x14ac:dyDescent="0.25">
      <c r="B4603" s="14">
        <v>4558</v>
      </c>
      <c r="C4603" s="17">
        <v>41</v>
      </c>
      <c r="D4603" s="17">
        <v>79.849999999999994</v>
      </c>
      <c r="E4603" s="17">
        <v>22351</v>
      </c>
      <c r="F4603" s="17">
        <v>896730.65000000014</v>
      </c>
    </row>
    <row r="4604" spans="2:6" x14ac:dyDescent="0.25">
      <c r="B4604" s="14">
        <v>4559</v>
      </c>
      <c r="C4604" s="17">
        <v>40</v>
      </c>
      <c r="D4604" s="17">
        <v>85.8</v>
      </c>
      <c r="E4604" s="17">
        <v>21100</v>
      </c>
      <c r="F4604" s="17">
        <v>694520</v>
      </c>
    </row>
    <row r="4605" spans="2:6" x14ac:dyDescent="0.25">
      <c r="B4605" s="14">
        <v>4560</v>
      </c>
      <c r="C4605" s="17">
        <v>43</v>
      </c>
      <c r="D4605" s="17">
        <v>83.28</v>
      </c>
      <c r="E4605" s="17">
        <v>22451</v>
      </c>
      <c r="F4605" s="17">
        <v>782636.72</v>
      </c>
    </row>
    <row r="4606" spans="2:6" x14ac:dyDescent="0.25">
      <c r="B4606" s="14">
        <v>4561</v>
      </c>
      <c r="C4606" s="17">
        <v>41</v>
      </c>
      <c r="D4606" s="17">
        <v>100.11</v>
      </c>
      <c r="E4606" s="17">
        <v>18010</v>
      </c>
      <c r="F4606" s="17">
        <v>192598.90000000002</v>
      </c>
    </row>
    <row r="4607" spans="2:6" x14ac:dyDescent="0.25">
      <c r="B4607" s="14">
        <v>4562</v>
      </c>
      <c r="C4607" s="17">
        <v>40</v>
      </c>
      <c r="D4607" s="17">
        <v>79.42</v>
      </c>
      <c r="E4607" s="17">
        <v>18855</v>
      </c>
      <c r="F4607" s="17">
        <v>650480.89999999991</v>
      </c>
    </row>
    <row r="4608" spans="2:6" x14ac:dyDescent="0.25">
      <c r="B4608" s="14">
        <v>4563</v>
      </c>
      <c r="C4608" s="17">
        <v>42</v>
      </c>
      <c r="D4608" s="17">
        <v>98.98</v>
      </c>
      <c r="E4608" s="17">
        <v>13768</v>
      </c>
      <c r="F4608" s="17">
        <v>-51180.640000000014</v>
      </c>
    </row>
    <row r="4609" spans="2:6" x14ac:dyDescent="0.25">
      <c r="B4609" s="14">
        <v>4564</v>
      </c>
      <c r="C4609" s="17">
        <v>42</v>
      </c>
      <c r="D4609" s="17">
        <v>77.97</v>
      </c>
      <c r="E4609" s="17">
        <v>13405</v>
      </c>
      <c r="F4609" s="17">
        <v>209397.14999999991</v>
      </c>
    </row>
    <row r="4610" spans="2:6" x14ac:dyDescent="0.25">
      <c r="B4610" s="14">
        <v>4565</v>
      </c>
      <c r="C4610" s="17">
        <v>44</v>
      </c>
      <c r="D4610" s="17">
        <v>94.18</v>
      </c>
      <c r="E4610" s="17">
        <v>14525</v>
      </c>
      <c r="F4610" s="17">
        <v>33410.499999999884</v>
      </c>
    </row>
    <row r="4611" spans="2:6" x14ac:dyDescent="0.25">
      <c r="B4611" s="14">
        <v>4566</v>
      </c>
      <c r="C4611" s="17">
        <v>39</v>
      </c>
      <c r="D4611" s="17">
        <v>80.930000000000007</v>
      </c>
      <c r="E4611" s="17">
        <v>27632</v>
      </c>
      <c r="F4611" s="17">
        <v>1334862.2399999998</v>
      </c>
    </row>
    <row r="4612" spans="2:6" x14ac:dyDescent="0.25">
      <c r="B4612" s="14">
        <v>4567</v>
      </c>
      <c r="C4612" s="17">
        <v>42</v>
      </c>
      <c r="D4612" s="17">
        <v>89.26</v>
      </c>
      <c r="E4612" s="17">
        <v>23149</v>
      </c>
      <c r="F4612" s="17">
        <v>718113.25999999978</v>
      </c>
    </row>
    <row r="4613" spans="2:6" x14ac:dyDescent="0.25">
      <c r="B4613" s="14">
        <v>4568</v>
      </c>
      <c r="C4613" s="17">
        <v>43</v>
      </c>
      <c r="D4613" s="17">
        <v>95.98</v>
      </c>
      <c r="E4613" s="17">
        <v>20958</v>
      </c>
      <c r="F4613" s="17">
        <v>407899.15999999992</v>
      </c>
    </row>
    <row r="4614" spans="2:6" x14ac:dyDescent="0.25">
      <c r="B4614" s="14">
        <v>4569</v>
      </c>
      <c r="C4614" s="17">
        <v>42</v>
      </c>
      <c r="D4614" s="17">
        <v>84.03</v>
      </c>
      <c r="E4614" s="17">
        <v>14197</v>
      </c>
      <c r="F4614" s="17">
        <v>185955.08999999997</v>
      </c>
    </row>
    <row r="4615" spans="2:6" x14ac:dyDescent="0.25">
      <c r="B4615" s="14">
        <v>4570</v>
      </c>
      <c r="C4615" s="17">
        <v>43</v>
      </c>
      <c r="D4615" s="17">
        <v>81.38</v>
      </c>
      <c r="E4615" s="17">
        <v>8350</v>
      </c>
      <c r="F4615" s="17">
        <v>-226923</v>
      </c>
    </row>
    <row r="4616" spans="2:6" x14ac:dyDescent="0.25">
      <c r="B4616" s="14">
        <v>4571</v>
      </c>
      <c r="C4616" s="17">
        <v>39</v>
      </c>
      <c r="D4616" s="17">
        <v>96.5</v>
      </c>
      <c r="E4616" s="17">
        <v>23330</v>
      </c>
      <c r="F4616" s="17">
        <v>631455</v>
      </c>
    </row>
    <row r="4617" spans="2:6" x14ac:dyDescent="0.25">
      <c r="B4617" s="14">
        <v>4572</v>
      </c>
      <c r="C4617" s="17">
        <v>42</v>
      </c>
      <c r="D4617" s="17">
        <v>95.2</v>
      </c>
      <c r="E4617" s="17">
        <v>21025</v>
      </c>
      <c r="F4617" s="17">
        <v>449345</v>
      </c>
    </row>
    <row r="4618" spans="2:6" x14ac:dyDescent="0.25">
      <c r="B4618" s="14">
        <v>4573</v>
      </c>
      <c r="C4618" s="17">
        <v>41</v>
      </c>
      <c r="D4618" s="17">
        <v>92.89</v>
      </c>
      <c r="E4618" s="17">
        <v>13429</v>
      </c>
      <c r="F4618" s="17">
        <v>24362.189999999944</v>
      </c>
    </row>
    <row r="4619" spans="2:6" x14ac:dyDescent="0.25">
      <c r="B4619" s="14">
        <v>4574</v>
      </c>
      <c r="C4619" s="17">
        <v>44</v>
      </c>
      <c r="D4619" s="17">
        <v>90.72</v>
      </c>
      <c r="E4619" s="17">
        <v>17160</v>
      </c>
      <c r="F4619" s="17">
        <v>253044.80000000005</v>
      </c>
    </row>
    <row r="4620" spans="2:6" x14ac:dyDescent="0.25">
      <c r="B4620" s="14">
        <v>4575</v>
      </c>
      <c r="C4620" s="17">
        <v>43</v>
      </c>
      <c r="D4620" s="17">
        <v>99.08</v>
      </c>
      <c r="E4620" s="17">
        <v>18756</v>
      </c>
      <c r="F4620" s="17">
        <v>217591.52000000002</v>
      </c>
    </row>
    <row r="4621" spans="2:6" x14ac:dyDescent="0.25">
      <c r="B4621" s="14">
        <v>4576</v>
      </c>
      <c r="C4621" s="17">
        <v>41</v>
      </c>
      <c r="D4621" s="17">
        <v>82.04</v>
      </c>
      <c r="E4621" s="17">
        <v>13878</v>
      </c>
      <c r="F4621" s="17">
        <v>204172.87999999989</v>
      </c>
    </row>
    <row r="4622" spans="2:6" x14ac:dyDescent="0.25">
      <c r="B4622" s="14">
        <v>4577</v>
      </c>
      <c r="C4622" s="17">
        <v>41</v>
      </c>
      <c r="D4622" s="17">
        <v>81.83</v>
      </c>
      <c r="E4622" s="17">
        <v>14255</v>
      </c>
      <c r="F4622" s="17">
        <v>235803.35000000009</v>
      </c>
    </row>
    <row r="4623" spans="2:6" x14ac:dyDescent="0.25">
      <c r="B4623" s="14">
        <v>4578</v>
      </c>
      <c r="C4623" s="17">
        <v>39</v>
      </c>
      <c r="D4623" s="17">
        <v>98.44</v>
      </c>
      <c r="E4623" s="17">
        <v>5358</v>
      </c>
      <c r="F4623" s="17">
        <v>-520161.51999999996</v>
      </c>
    </row>
    <row r="4624" spans="2:6" x14ac:dyDescent="0.25">
      <c r="B4624" s="14">
        <v>4579</v>
      </c>
      <c r="C4624" s="17">
        <v>41</v>
      </c>
      <c r="D4624" s="17">
        <v>89.18</v>
      </c>
      <c r="E4624" s="17">
        <v>17880</v>
      </c>
      <c r="F4624" s="17">
        <v>380501.59999999986</v>
      </c>
    </row>
    <row r="4625" spans="2:6" x14ac:dyDescent="0.25">
      <c r="B4625" s="14">
        <v>4580</v>
      </c>
      <c r="C4625" s="17">
        <v>44</v>
      </c>
      <c r="D4625" s="17">
        <v>92.09</v>
      </c>
      <c r="E4625" s="17">
        <v>19096</v>
      </c>
      <c r="F4625" s="17">
        <v>351329.35999999987</v>
      </c>
    </row>
    <row r="4626" spans="2:6" x14ac:dyDescent="0.25">
      <c r="B4626" s="14">
        <v>4581</v>
      </c>
      <c r="C4626" s="17">
        <v>39</v>
      </c>
      <c r="D4626" s="17">
        <v>103.96</v>
      </c>
      <c r="E4626" s="17">
        <v>17040</v>
      </c>
      <c r="F4626" s="17">
        <v>104921.60000000009</v>
      </c>
    </row>
    <row r="4627" spans="2:6" x14ac:dyDescent="0.25">
      <c r="B4627" s="14">
        <v>4582</v>
      </c>
      <c r="C4627" s="17">
        <v>41</v>
      </c>
      <c r="D4627" s="17">
        <v>88.81</v>
      </c>
      <c r="E4627" s="17">
        <v>14288</v>
      </c>
      <c r="F4627" s="17">
        <v>138586.71999999997</v>
      </c>
    </row>
    <row r="4628" spans="2:6" x14ac:dyDescent="0.25">
      <c r="B4628" s="14">
        <v>4583</v>
      </c>
      <c r="C4628" s="17">
        <v>41</v>
      </c>
      <c r="D4628" s="17">
        <v>82.49</v>
      </c>
      <c r="E4628" s="17">
        <v>7242</v>
      </c>
      <c r="F4628" s="17">
        <v>-303156.57999999996</v>
      </c>
    </row>
    <row r="4629" spans="2:6" x14ac:dyDescent="0.25">
      <c r="B4629" s="14">
        <v>4584</v>
      </c>
      <c r="C4629" s="17">
        <v>40</v>
      </c>
      <c r="D4629" s="17">
        <v>86.47</v>
      </c>
      <c r="E4629" s="17">
        <v>8685</v>
      </c>
      <c r="F4629" s="17">
        <v>-220076.94999999995</v>
      </c>
    </row>
    <row r="4630" spans="2:6" x14ac:dyDescent="0.25">
      <c r="B4630" s="14">
        <v>4585</v>
      </c>
      <c r="C4630" s="17">
        <v>45</v>
      </c>
      <c r="D4630" s="17">
        <v>87.38</v>
      </c>
      <c r="E4630" s="17">
        <v>26108</v>
      </c>
      <c r="F4630" s="17">
        <v>889314.9600000002</v>
      </c>
    </row>
    <row r="4631" spans="2:6" x14ac:dyDescent="0.25">
      <c r="B4631" s="14">
        <v>4586</v>
      </c>
      <c r="C4631" s="17">
        <v>44</v>
      </c>
      <c r="D4631" s="17">
        <v>104.63</v>
      </c>
      <c r="E4631" s="17">
        <v>17230</v>
      </c>
      <c r="F4631" s="17">
        <v>17875.100000000093</v>
      </c>
    </row>
    <row r="4632" spans="2:6" x14ac:dyDescent="0.25">
      <c r="B4632" s="14">
        <v>4587</v>
      </c>
      <c r="C4632" s="17">
        <v>43</v>
      </c>
      <c r="D4632" s="17">
        <v>79.099999999999994</v>
      </c>
      <c r="E4632" s="17">
        <v>14742</v>
      </c>
      <c r="F4632" s="17">
        <v>283659.80000000005</v>
      </c>
    </row>
    <row r="4633" spans="2:6" x14ac:dyDescent="0.25">
      <c r="B4633" s="14">
        <v>4588</v>
      </c>
      <c r="C4633" s="17">
        <v>41</v>
      </c>
      <c r="D4633" s="17">
        <v>85.62</v>
      </c>
      <c r="E4633" s="17">
        <v>20046</v>
      </c>
      <c r="F4633" s="17">
        <v>600929.48</v>
      </c>
    </row>
    <row r="4634" spans="2:6" x14ac:dyDescent="0.25">
      <c r="B4634" s="14">
        <v>4589</v>
      </c>
      <c r="C4634" s="17">
        <v>43</v>
      </c>
      <c r="D4634" s="17">
        <v>80.78</v>
      </c>
      <c r="E4634" s="17">
        <v>20037</v>
      </c>
      <c r="F4634" s="17">
        <v>657183.1399999999</v>
      </c>
    </row>
    <row r="4635" spans="2:6" x14ac:dyDescent="0.25">
      <c r="B4635" s="14">
        <v>4590</v>
      </c>
      <c r="C4635" s="17">
        <v>42</v>
      </c>
      <c r="D4635" s="17">
        <v>104.56</v>
      </c>
      <c r="E4635" s="17">
        <v>17364</v>
      </c>
      <c r="F4635" s="17">
        <v>60568.159999999916</v>
      </c>
    </row>
    <row r="4636" spans="2:6" x14ac:dyDescent="0.25">
      <c r="B4636" s="14">
        <v>4591</v>
      </c>
      <c r="C4636" s="17">
        <v>40</v>
      </c>
      <c r="D4636" s="17">
        <v>75.3</v>
      </c>
      <c r="E4636" s="17">
        <v>15573</v>
      </c>
      <c r="F4636" s="17">
        <v>453460.10000000009</v>
      </c>
    </row>
    <row r="4637" spans="2:6" x14ac:dyDescent="0.25">
      <c r="B4637" s="14">
        <v>4592</v>
      </c>
      <c r="C4637" s="17">
        <v>43</v>
      </c>
      <c r="D4637" s="17">
        <v>99.83</v>
      </c>
      <c r="E4637" s="17">
        <v>26747</v>
      </c>
      <c r="F4637" s="17">
        <v>652378.99</v>
      </c>
    </row>
    <row r="4638" spans="2:6" x14ac:dyDescent="0.25">
      <c r="B4638" s="14">
        <v>4593</v>
      </c>
      <c r="C4638" s="17">
        <v>40</v>
      </c>
      <c r="D4638" s="17">
        <v>97.65</v>
      </c>
      <c r="E4638" s="17">
        <v>22941</v>
      </c>
      <c r="F4638" s="17">
        <v>557430.34999999986</v>
      </c>
    </row>
    <row r="4639" spans="2:6" x14ac:dyDescent="0.25">
      <c r="B4639" s="14">
        <v>4594</v>
      </c>
      <c r="C4639" s="17">
        <v>42</v>
      </c>
      <c r="D4639" s="17">
        <v>81.14</v>
      </c>
      <c r="E4639" s="17">
        <v>24857</v>
      </c>
      <c r="F4639" s="17">
        <v>1035652.02</v>
      </c>
    </row>
    <row r="4640" spans="2:6" x14ac:dyDescent="0.25">
      <c r="B4640" s="14">
        <v>4595</v>
      </c>
      <c r="C4640" s="17">
        <v>44</v>
      </c>
      <c r="D4640" s="17">
        <v>79.98</v>
      </c>
      <c r="E4640" s="17">
        <v>16443</v>
      </c>
      <c r="F4640" s="17">
        <v>383553.85999999987</v>
      </c>
    </row>
    <row r="4641" spans="2:6" x14ac:dyDescent="0.25">
      <c r="B4641" s="14">
        <v>4596</v>
      </c>
      <c r="C4641" s="17">
        <v>43</v>
      </c>
      <c r="D4641" s="17">
        <v>84.89</v>
      </c>
      <c r="E4641" s="17">
        <v>15928</v>
      </c>
      <c r="F4641" s="17">
        <v>282640.08000000007</v>
      </c>
    </row>
    <row r="4642" spans="2:6" x14ac:dyDescent="0.25">
      <c r="B4642" s="14">
        <v>4597</v>
      </c>
      <c r="C4642" s="17">
        <v>42</v>
      </c>
      <c r="D4642" s="17">
        <v>98.03</v>
      </c>
      <c r="E4642" s="17">
        <v>17005</v>
      </c>
      <c r="F4642" s="17">
        <v>152784.84999999998</v>
      </c>
    </row>
    <row r="4643" spans="2:6" x14ac:dyDescent="0.25">
      <c r="B4643" s="14">
        <v>4598</v>
      </c>
      <c r="C4643" s="17">
        <v>41</v>
      </c>
      <c r="D4643" s="17">
        <v>93.45</v>
      </c>
      <c r="E4643" s="17">
        <v>18436</v>
      </c>
      <c r="F4643" s="17">
        <v>340043.80000000005</v>
      </c>
    </row>
    <row r="4644" spans="2:6" x14ac:dyDescent="0.25">
      <c r="B4644" s="14">
        <v>4599</v>
      </c>
      <c r="C4644" s="17">
        <v>44</v>
      </c>
      <c r="D4644" s="17">
        <v>101.87</v>
      </c>
      <c r="E4644" s="17">
        <v>20265</v>
      </c>
      <c r="F4644" s="17">
        <v>226679.44999999995</v>
      </c>
    </row>
    <row r="4645" spans="2:6" x14ac:dyDescent="0.25">
      <c r="B4645" s="14">
        <v>4600</v>
      </c>
      <c r="C4645" s="17">
        <v>43</v>
      </c>
      <c r="D4645" s="17">
        <v>88.58</v>
      </c>
      <c r="E4645" s="17">
        <v>13469</v>
      </c>
      <c r="F4645" s="17">
        <v>58079.979999999981</v>
      </c>
    </row>
    <row r="4646" spans="2:6" x14ac:dyDescent="0.25">
      <c r="B4646" s="14">
        <v>4601</v>
      </c>
      <c r="C4646" s="17">
        <v>45</v>
      </c>
      <c r="D4646" s="17">
        <v>82.18</v>
      </c>
      <c r="E4646" s="17">
        <v>19642</v>
      </c>
      <c r="F4646" s="17">
        <v>560688.43999999994</v>
      </c>
    </row>
    <row r="4647" spans="2:6" x14ac:dyDescent="0.25">
      <c r="B4647" s="14">
        <v>4602</v>
      </c>
      <c r="C4647" s="17">
        <v>44</v>
      </c>
      <c r="D4647" s="17">
        <v>103.16</v>
      </c>
      <c r="E4647" s="17">
        <v>15442</v>
      </c>
      <c r="F4647" s="17">
        <v>-49486.719999999972</v>
      </c>
    </row>
    <row r="4648" spans="2:6" x14ac:dyDescent="0.25">
      <c r="B4648" s="14">
        <v>4603</v>
      </c>
      <c r="C4648" s="17">
        <v>41</v>
      </c>
      <c r="D4648" s="17">
        <v>96.31</v>
      </c>
      <c r="E4648" s="17">
        <v>23294</v>
      </c>
      <c r="F4648" s="17">
        <v>587006.85999999987</v>
      </c>
    </row>
    <row r="4649" spans="2:6" x14ac:dyDescent="0.25">
      <c r="B4649" s="14">
        <v>4604</v>
      </c>
      <c r="C4649" s="17">
        <v>43</v>
      </c>
      <c r="D4649" s="17">
        <v>76.459999999999994</v>
      </c>
      <c r="E4649" s="17">
        <v>20374</v>
      </c>
      <c r="F4649" s="17">
        <v>770547.9600000002</v>
      </c>
    </row>
    <row r="4650" spans="2:6" x14ac:dyDescent="0.25">
      <c r="B4650" s="14">
        <v>4605</v>
      </c>
      <c r="C4650" s="17">
        <v>44</v>
      </c>
      <c r="D4650" s="17">
        <v>98.66</v>
      </c>
      <c r="E4650" s="17">
        <v>22076</v>
      </c>
      <c r="F4650" s="17">
        <v>393761.84000000008</v>
      </c>
    </row>
    <row r="4651" spans="2:6" x14ac:dyDescent="0.25">
      <c r="B4651" s="14">
        <v>4606</v>
      </c>
      <c r="C4651" s="17">
        <v>43</v>
      </c>
      <c r="D4651" s="17">
        <v>79.59</v>
      </c>
      <c r="E4651" s="17">
        <v>16667</v>
      </c>
      <c r="F4651" s="17">
        <v>423525.47</v>
      </c>
    </row>
    <row r="4652" spans="2:6" x14ac:dyDescent="0.25">
      <c r="B4652" s="14">
        <v>4607</v>
      </c>
      <c r="C4652" s="17">
        <v>41</v>
      </c>
      <c r="D4652" s="17">
        <v>83.23</v>
      </c>
      <c r="E4652" s="17">
        <v>29271</v>
      </c>
      <c r="F4652" s="17">
        <v>1338592.67</v>
      </c>
    </row>
    <row r="4653" spans="2:6" x14ac:dyDescent="0.25">
      <c r="B4653" s="14">
        <v>4608</v>
      </c>
      <c r="C4653" s="17">
        <v>39</v>
      </c>
      <c r="D4653" s="17">
        <v>101.71</v>
      </c>
      <c r="E4653" s="17">
        <v>10832</v>
      </c>
      <c r="F4653" s="17">
        <v>-218602.71999999997</v>
      </c>
    </row>
    <row r="4654" spans="2:6" x14ac:dyDescent="0.25">
      <c r="B4654" s="14">
        <v>4609</v>
      </c>
      <c r="C4654" s="17">
        <v>41</v>
      </c>
      <c r="D4654" s="17">
        <v>100.49</v>
      </c>
      <c r="E4654" s="17">
        <v>17696</v>
      </c>
      <c r="F4654" s="17">
        <v>167696.96000000008</v>
      </c>
    </row>
    <row r="4655" spans="2:6" x14ac:dyDescent="0.25">
      <c r="B4655" s="14">
        <v>4610</v>
      </c>
      <c r="C4655" s="17">
        <v>43</v>
      </c>
      <c r="D4655" s="17">
        <v>84.42</v>
      </c>
      <c r="E4655" s="17">
        <v>9442</v>
      </c>
      <c r="F4655" s="17">
        <v>-174141.64</v>
      </c>
    </row>
    <row r="4656" spans="2:6" x14ac:dyDescent="0.25">
      <c r="B4656" s="14">
        <v>4611</v>
      </c>
      <c r="C4656" s="17">
        <v>44</v>
      </c>
      <c r="D4656" s="17">
        <v>85.56</v>
      </c>
      <c r="E4656" s="17">
        <v>18136</v>
      </c>
      <c r="F4656" s="17">
        <v>409363.83999999985</v>
      </c>
    </row>
    <row r="4657" spans="2:6" x14ac:dyDescent="0.25">
      <c r="B4657" s="14">
        <v>4612</v>
      </c>
      <c r="C4657" s="17">
        <v>42</v>
      </c>
      <c r="D4657" s="17">
        <v>97.65</v>
      </c>
      <c r="E4657" s="17">
        <v>14281</v>
      </c>
      <c r="F4657" s="17">
        <v>-2422.6500000000233</v>
      </c>
    </row>
    <row r="4658" spans="2:6" x14ac:dyDescent="0.25">
      <c r="B4658" s="14">
        <v>4613</v>
      </c>
      <c r="C4658" s="17">
        <v>45</v>
      </c>
      <c r="D4658" s="17">
        <v>76.05</v>
      </c>
      <c r="E4658" s="17">
        <v>19832</v>
      </c>
      <c r="F4658" s="17">
        <v>695904.40000000014</v>
      </c>
    </row>
    <row r="4659" spans="2:6" x14ac:dyDescent="0.25">
      <c r="B4659" s="14">
        <v>4614</v>
      </c>
      <c r="C4659" s="17">
        <v>39</v>
      </c>
      <c r="D4659" s="17">
        <v>91.76</v>
      </c>
      <c r="E4659" s="17">
        <v>17499</v>
      </c>
      <c r="F4659" s="17">
        <v>344131.76</v>
      </c>
    </row>
    <row r="4660" spans="2:6" x14ac:dyDescent="0.25">
      <c r="B4660" s="14">
        <v>4615</v>
      </c>
      <c r="C4660" s="17">
        <v>43</v>
      </c>
      <c r="D4660" s="17">
        <v>102.85</v>
      </c>
      <c r="E4660" s="17">
        <v>12539</v>
      </c>
      <c r="F4660" s="17">
        <v>-183552.14999999991</v>
      </c>
    </row>
    <row r="4661" spans="2:6" x14ac:dyDescent="0.25">
      <c r="B4661" s="14">
        <v>4616</v>
      </c>
      <c r="C4661" s="17">
        <v>43</v>
      </c>
      <c r="D4661" s="17">
        <v>78.25</v>
      </c>
      <c r="E4661" s="17">
        <v>15960</v>
      </c>
      <c r="F4661" s="17">
        <v>390890</v>
      </c>
    </row>
    <row r="4662" spans="2:6" x14ac:dyDescent="0.25">
      <c r="B4662" s="14">
        <v>4617</v>
      </c>
      <c r="C4662" s="17">
        <v>43</v>
      </c>
      <c r="D4662" s="17">
        <v>95.32</v>
      </c>
      <c r="E4662" s="17">
        <v>16063</v>
      </c>
      <c r="F4662" s="17">
        <v>124702.84000000008</v>
      </c>
    </row>
    <row r="4663" spans="2:6" x14ac:dyDescent="0.25">
      <c r="B4663" s="14">
        <v>4618</v>
      </c>
      <c r="C4663" s="17">
        <v>42</v>
      </c>
      <c r="D4663" s="17">
        <v>81.86</v>
      </c>
      <c r="E4663" s="17">
        <v>24523</v>
      </c>
      <c r="F4663" s="17">
        <v>992658.22</v>
      </c>
    </row>
    <row r="4664" spans="2:6" x14ac:dyDescent="0.25">
      <c r="B4664" s="14">
        <v>4619</v>
      </c>
      <c r="C4664" s="17">
        <v>40</v>
      </c>
      <c r="D4664" s="17">
        <v>84.73</v>
      </c>
      <c r="E4664" s="17">
        <v>19376</v>
      </c>
      <c r="F4664" s="17">
        <v>589055.52</v>
      </c>
    </row>
    <row r="4665" spans="2:6" x14ac:dyDescent="0.25">
      <c r="B4665" s="14">
        <v>4620</v>
      </c>
      <c r="C4665" s="17">
        <v>41</v>
      </c>
      <c r="D4665" s="17">
        <v>102.25</v>
      </c>
      <c r="E4665" s="17">
        <v>22389</v>
      </c>
      <c r="F4665" s="17">
        <v>398186.75</v>
      </c>
    </row>
    <row r="4666" spans="2:6" x14ac:dyDescent="0.25">
      <c r="B4666" s="14">
        <v>4621</v>
      </c>
      <c r="C4666" s="17">
        <v>39</v>
      </c>
      <c r="D4666" s="17">
        <v>102.65</v>
      </c>
      <c r="E4666" s="17">
        <v>14802</v>
      </c>
      <c r="F4666" s="17">
        <v>-1105.3000000000466</v>
      </c>
    </row>
    <row r="4667" spans="2:6" x14ac:dyDescent="0.25">
      <c r="B4667" s="14">
        <v>4622</v>
      </c>
      <c r="C4667" s="17">
        <v>41</v>
      </c>
      <c r="D4667" s="17">
        <v>84.35</v>
      </c>
      <c r="E4667" s="17">
        <v>14978</v>
      </c>
      <c r="F4667" s="17">
        <v>253129.70000000019</v>
      </c>
    </row>
    <row r="4668" spans="2:6" x14ac:dyDescent="0.25">
      <c r="B4668" s="14">
        <v>4623</v>
      </c>
      <c r="C4668" s="17">
        <v>42</v>
      </c>
      <c r="D4668" s="17">
        <v>99.03</v>
      </c>
      <c r="E4668" s="17">
        <v>8238</v>
      </c>
      <c r="F4668" s="17">
        <v>-372443.14</v>
      </c>
    </row>
    <row r="4669" spans="2:6" x14ac:dyDescent="0.25">
      <c r="B4669" s="14">
        <v>4624</v>
      </c>
      <c r="C4669" s="17">
        <v>41</v>
      </c>
      <c r="D4669" s="17">
        <v>81.61</v>
      </c>
      <c r="E4669" s="17">
        <v>17988</v>
      </c>
      <c r="F4669" s="17">
        <v>524103.32000000007</v>
      </c>
    </row>
    <row r="4670" spans="2:6" x14ac:dyDescent="0.25">
      <c r="B4670" s="14">
        <v>4625</v>
      </c>
      <c r="C4670" s="17">
        <v>43</v>
      </c>
      <c r="D4670" s="17">
        <v>102.54</v>
      </c>
      <c r="E4670" s="17">
        <v>20945</v>
      </c>
      <c r="F4670" s="17">
        <v>269719.69999999995</v>
      </c>
    </row>
    <row r="4671" spans="2:6" x14ac:dyDescent="0.25">
      <c r="B4671" s="14">
        <v>4626</v>
      </c>
      <c r="C4671" s="17">
        <v>44</v>
      </c>
      <c r="D4671" s="17">
        <v>96.69</v>
      </c>
      <c r="E4671" s="17">
        <v>15593</v>
      </c>
      <c r="F4671" s="17">
        <v>59227.830000000075</v>
      </c>
    </row>
    <row r="4672" spans="2:6" x14ac:dyDescent="0.25">
      <c r="B4672" s="14">
        <v>4627</v>
      </c>
      <c r="C4672" s="17">
        <v>41</v>
      </c>
      <c r="D4672" s="17">
        <v>78.05</v>
      </c>
      <c r="E4672" s="17">
        <v>24815</v>
      </c>
      <c r="F4672" s="17">
        <v>1133959.25</v>
      </c>
    </row>
    <row r="4673" spans="2:6" x14ac:dyDescent="0.25">
      <c r="B4673" s="14">
        <v>4628</v>
      </c>
      <c r="C4673" s="17">
        <v>41</v>
      </c>
      <c r="D4673" s="17">
        <v>98.56</v>
      </c>
      <c r="E4673" s="17">
        <v>18685</v>
      </c>
      <c r="F4673" s="17">
        <v>260636.39999999991</v>
      </c>
    </row>
    <row r="4674" spans="2:6" x14ac:dyDescent="0.25">
      <c r="B4674" s="14">
        <v>4629</v>
      </c>
      <c r="C4674" s="17">
        <v>42</v>
      </c>
      <c r="D4674" s="17">
        <v>77.89</v>
      </c>
      <c r="E4674" s="17">
        <v>17407</v>
      </c>
      <c r="F4674" s="17">
        <v>527067.77</v>
      </c>
    </row>
    <row r="4675" spans="2:6" x14ac:dyDescent="0.25">
      <c r="B4675" s="14">
        <v>4630</v>
      </c>
      <c r="C4675" s="17">
        <v>41</v>
      </c>
      <c r="D4675" s="17">
        <v>100.42</v>
      </c>
      <c r="E4675" s="17">
        <v>16063</v>
      </c>
      <c r="F4675" s="17">
        <v>74907.539999999921</v>
      </c>
    </row>
    <row r="4676" spans="2:6" x14ac:dyDescent="0.25">
      <c r="B4676" s="14">
        <v>4631</v>
      </c>
      <c r="C4676" s="17">
        <v>43</v>
      </c>
      <c r="D4676" s="17">
        <v>75.86</v>
      </c>
      <c r="E4676" s="17">
        <v>23783</v>
      </c>
      <c r="F4676" s="17">
        <v>1055969.6200000001</v>
      </c>
    </row>
    <row r="4677" spans="2:6" x14ac:dyDescent="0.25">
      <c r="B4677" s="14">
        <v>4632</v>
      </c>
      <c r="C4677" s="17">
        <v>42</v>
      </c>
      <c r="D4677" s="17">
        <v>100.46</v>
      </c>
      <c r="E4677" s="17">
        <v>12055</v>
      </c>
      <c r="F4677" s="17">
        <v>-168410.29999999993</v>
      </c>
    </row>
    <row r="4678" spans="2:6" x14ac:dyDescent="0.25">
      <c r="B4678" s="14">
        <v>4633</v>
      </c>
      <c r="C4678" s="17">
        <v>42</v>
      </c>
      <c r="D4678" s="17">
        <v>100.45</v>
      </c>
      <c r="E4678" s="17">
        <v>9079</v>
      </c>
      <c r="F4678" s="17">
        <v>-336582.55000000005</v>
      </c>
    </row>
    <row r="4679" spans="2:6" x14ac:dyDescent="0.25">
      <c r="B4679" s="14">
        <v>4634</v>
      </c>
      <c r="C4679" s="17">
        <v>42</v>
      </c>
      <c r="D4679" s="17">
        <v>81.239999999999995</v>
      </c>
      <c r="E4679" s="17">
        <v>18916</v>
      </c>
      <c r="F4679" s="17">
        <v>583076.16000000015</v>
      </c>
    </row>
    <row r="4680" spans="2:6" x14ac:dyDescent="0.25">
      <c r="B4680" s="14">
        <v>4635</v>
      </c>
      <c r="C4680" s="17">
        <v>45</v>
      </c>
      <c r="D4680" s="17">
        <v>84.84</v>
      </c>
      <c r="E4680" s="17">
        <v>14701</v>
      </c>
      <c r="F4680" s="17">
        <v>166721.15999999992</v>
      </c>
    </row>
    <row r="4681" spans="2:6" x14ac:dyDescent="0.25">
      <c r="B4681" s="14">
        <v>4636</v>
      </c>
      <c r="C4681" s="17">
        <v>42</v>
      </c>
      <c r="D4681" s="17">
        <v>80.319999999999993</v>
      </c>
      <c r="E4681" s="17">
        <v>19380</v>
      </c>
      <c r="F4681" s="17">
        <v>636058.40000000014</v>
      </c>
    </row>
    <row r="4682" spans="2:6" x14ac:dyDescent="0.25">
      <c r="B4682" s="14">
        <v>4637</v>
      </c>
      <c r="C4682" s="17">
        <v>42</v>
      </c>
      <c r="D4682" s="17">
        <v>75.2</v>
      </c>
      <c r="E4682" s="17">
        <v>17626</v>
      </c>
      <c r="F4682" s="17">
        <v>591806.80000000005</v>
      </c>
    </row>
    <row r="4683" spans="2:6" x14ac:dyDescent="0.25">
      <c r="B4683" s="14">
        <v>4638</v>
      </c>
      <c r="C4683" s="17">
        <v>40</v>
      </c>
      <c r="D4683" s="17">
        <v>77.709999999999994</v>
      </c>
      <c r="E4683" s="17">
        <v>17307</v>
      </c>
      <c r="F4683" s="17">
        <v>556886.03</v>
      </c>
    </row>
    <row r="4684" spans="2:6" x14ac:dyDescent="0.25">
      <c r="B4684" s="14">
        <v>4639</v>
      </c>
      <c r="C4684" s="17">
        <v>39</v>
      </c>
      <c r="D4684" s="17">
        <v>92.66</v>
      </c>
      <c r="E4684" s="17">
        <v>18013</v>
      </c>
      <c r="F4684" s="17">
        <v>362995.42000000016</v>
      </c>
    </row>
    <row r="4685" spans="2:6" x14ac:dyDescent="0.25">
      <c r="B4685" s="14">
        <v>4640</v>
      </c>
      <c r="C4685" s="17">
        <v>39</v>
      </c>
      <c r="D4685" s="17">
        <v>80.19</v>
      </c>
      <c r="E4685" s="17">
        <v>17008</v>
      </c>
      <c r="F4685" s="17">
        <v>507408.48</v>
      </c>
    </row>
    <row r="4686" spans="2:6" x14ac:dyDescent="0.25">
      <c r="B4686" s="14">
        <v>4641</v>
      </c>
      <c r="C4686" s="17">
        <v>40</v>
      </c>
      <c r="D4686" s="17">
        <v>88.97</v>
      </c>
      <c r="E4686" s="17">
        <v>14800</v>
      </c>
      <c r="F4686" s="17">
        <v>186444</v>
      </c>
    </row>
    <row r="4687" spans="2:6" x14ac:dyDescent="0.25">
      <c r="B4687" s="14">
        <v>4642</v>
      </c>
      <c r="C4687" s="17">
        <v>42</v>
      </c>
      <c r="D4687" s="17">
        <v>77.98</v>
      </c>
      <c r="E4687" s="17">
        <v>11886</v>
      </c>
      <c r="F4687" s="17">
        <v>89231.719999999972</v>
      </c>
    </row>
    <row r="4688" spans="2:6" x14ac:dyDescent="0.25">
      <c r="B4688" s="14">
        <v>4643</v>
      </c>
      <c r="C4688" s="17">
        <v>41</v>
      </c>
      <c r="D4688" s="17">
        <v>88.07</v>
      </c>
      <c r="E4688" s="17">
        <v>22587</v>
      </c>
      <c r="F4688" s="17">
        <v>729508.91000000015</v>
      </c>
    </row>
    <row r="4689" spans="2:6" x14ac:dyDescent="0.25">
      <c r="B4689" s="14">
        <v>4644</v>
      </c>
      <c r="C4689" s="17">
        <v>40</v>
      </c>
      <c r="D4689" s="17">
        <v>84.34</v>
      </c>
      <c r="E4689" s="17">
        <v>12123</v>
      </c>
      <c r="F4689" s="17">
        <v>55103.179999999935</v>
      </c>
    </row>
    <row r="4690" spans="2:6" x14ac:dyDescent="0.25">
      <c r="B4690" s="14">
        <v>4645</v>
      </c>
      <c r="C4690" s="17">
        <v>39</v>
      </c>
      <c r="D4690" s="17">
        <v>77.290000000000006</v>
      </c>
      <c r="E4690" s="17">
        <v>16535</v>
      </c>
      <c r="F4690" s="17">
        <v>517609.84999999986</v>
      </c>
    </row>
    <row r="4691" spans="2:6" x14ac:dyDescent="0.25">
      <c r="B4691" s="14">
        <v>4646</v>
      </c>
      <c r="C4691" s="17">
        <v>45</v>
      </c>
      <c r="D4691" s="17">
        <v>95.5</v>
      </c>
      <c r="E4691" s="17">
        <v>17982</v>
      </c>
      <c r="F4691" s="17">
        <v>201947</v>
      </c>
    </row>
    <row r="4692" spans="2:6" x14ac:dyDescent="0.25">
      <c r="B4692" s="14">
        <v>4647</v>
      </c>
      <c r="C4692" s="17">
        <v>43</v>
      </c>
      <c r="D4692" s="17">
        <v>102.85</v>
      </c>
      <c r="E4692" s="17">
        <v>13455</v>
      </c>
      <c r="F4692" s="17">
        <v>-134866.74999999988</v>
      </c>
    </row>
    <row r="4693" spans="2:6" x14ac:dyDescent="0.25">
      <c r="B4693" s="14">
        <v>4648</v>
      </c>
      <c r="C4693" s="17">
        <v>42</v>
      </c>
      <c r="D4693" s="17">
        <v>103.13</v>
      </c>
      <c r="E4693" s="17">
        <v>20724</v>
      </c>
      <c r="F4693" s="17">
        <v>266401.88000000012</v>
      </c>
    </row>
    <row r="4694" spans="2:6" x14ac:dyDescent="0.25">
      <c r="B4694" s="14">
        <v>4649</v>
      </c>
      <c r="C4694" s="17">
        <v>43</v>
      </c>
      <c r="D4694" s="17">
        <v>83.6</v>
      </c>
      <c r="E4694" s="17">
        <v>14889</v>
      </c>
      <c r="F4694" s="17">
        <v>227963.60000000009</v>
      </c>
    </row>
    <row r="4695" spans="2:6" x14ac:dyDescent="0.25">
      <c r="B4695" s="14">
        <v>4650</v>
      </c>
      <c r="C4695" s="17">
        <v>42</v>
      </c>
      <c r="D4695" s="17">
        <v>101.11</v>
      </c>
      <c r="E4695" s="17">
        <v>24186</v>
      </c>
      <c r="F4695" s="17">
        <v>501755.54000000004</v>
      </c>
    </row>
    <row r="4696" spans="2:6" x14ac:dyDescent="0.25">
      <c r="B4696" s="14">
        <v>4651</v>
      </c>
      <c r="C4696" s="17">
        <v>39</v>
      </c>
      <c r="D4696" s="17">
        <v>95.79</v>
      </c>
      <c r="E4696" s="17">
        <v>11832</v>
      </c>
      <c r="F4696" s="17">
        <v>-90267.280000000028</v>
      </c>
    </row>
    <row r="4697" spans="2:6" x14ac:dyDescent="0.25">
      <c r="B4697" s="14">
        <v>4652</v>
      </c>
      <c r="C4697" s="17">
        <v>43</v>
      </c>
      <c r="D4697" s="17">
        <v>97.34</v>
      </c>
      <c r="E4697" s="17">
        <v>17847</v>
      </c>
      <c r="F4697" s="17">
        <v>196905.0199999999</v>
      </c>
    </row>
    <row r="4698" spans="2:6" x14ac:dyDescent="0.25">
      <c r="B4698" s="14">
        <v>4653</v>
      </c>
      <c r="C4698" s="17">
        <v>39</v>
      </c>
      <c r="D4698" s="17">
        <v>100.36</v>
      </c>
      <c r="E4698" s="17">
        <v>21202</v>
      </c>
      <c r="F4698" s="17">
        <v>414487.28</v>
      </c>
    </row>
    <row r="4699" spans="2:6" x14ac:dyDescent="0.25">
      <c r="B4699" s="14">
        <v>4654</v>
      </c>
      <c r="C4699" s="17">
        <v>40</v>
      </c>
      <c r="D4699" s="17">
        <v>87.66</v>
      </c>
      <c r="E4699" s="17">
        <v>20779</v>
      </c>
      <c r="F4699" s="17">
        <v>632373.8600000001</v>
      </c>
    </row>
    <row r="4700" spans="2:6" x14ac:dyDescent="0.25">
      <c r="B4700" s="14">
        <v>4655</v>
      </c>
      <c r="C4700" s="17">
        <v>41</v>
      </c>
      <c r="D4700" s="17">
        <v>80.56</v>
      </c>
      <c r="E4700" s="17">
        <v>19387</v>
      </c>
      <c r="F4700" s="17">
        <v>651329.28000000003</v>
      </c>
    </row>
    <row r="4701" spans="2:6" x14ac:dyDescent="0.25">
      <c r="B4701" s="14">
        <v>4656</v>
      </c>
      <c r="C4701" s="17">
        <v>42</v>
      </c>
      <c r="D4701" s="17">
        <v>102.61</v>
      </c>
      <c r="E4701" s="17">
        <v>15557</v>
      </c>
      <c r="F4701" s="17">
        <v>-3854.7700000000186</v>
      </c>
    </row>
    <row r="4702" spans="2:6" x14ac:dyDescent="0.25">
      <c r="B4702" s="14">
        <v>4657</v>
      </c>
      <c r="C4702" s="17">
        <v>42</v>
      </c>
      <c r="D4702" s="17">
        <v>104.2</v>
      </c>
      <c r="E4702" s="17">
        <v>11867</v>
      </c>
      <c r="F4702" s="17">
        <v>-223422.40000000002</v>
      </c>
    </row>
    <row r="4703" spans="2:6" x14ac:dyDescent="0.25">
      <c r="B4703" s="14">
        <v>4658</v>
      </c>
      <c r="C4703" s="17">
        <v>42</v>
      </c>
      <c r="D4703" s="17">
        <v>101.14</v>
      </c>
      <c r="E4703" s="17">
        <v>9326</v>
      </c>
      <c r="F4703" s="17">
        <v>-329049.64</v>
      </c>
    </row>
    <row r="4704" spans="2:6" x14ac:dyDescent="0.25">
      <c r="B4704" s="14">
        <v>4659</v>
      </c>
      <c r="C4704" s="17">
        <v>42</v>
      </c>
      <c r="D4704" s="17">
        <v>100.66</v>
      </c>
      <c r="E4704" s="17">
        <v>27989</v>
      </c>
      <c r="F4704" s="17">
        <v>726900.26</v>
      </c>
    </row>
    <row r="4705" spans="2:6" x14ac:dyDescent="0.25">
      <c r="B4705" s="14">
        <v>4660</v>
      </c>
      <c r="C4705" s="17">
        <v>41</v>
      </c>
      <c r="D4705" s="17">
        <v>87.45</v>
      </c>
      <c r="E4705" s="17">
        <v>19402</v>
      </c>
      <c r="F4705" s="17">
        <v>518811.09999999986</v>
      </c>
    </row>
    <row r="4706" spans="2:6" x14ac:dyDescent="0.25">
      <c r="B4706" s="14">
        <v>4661</v>
      </c>
      <c r="C4706" s="17">
        <v>42</v>
      </c>
      <c r="D4706" s="17">
        <v>82.16</v>
      </c>
      <c r="E4706" s="17">
        <v>22611</v>
      </c>
      <c r="F4706" s="17">
        <v>842207.24</v>
      </c>
    </row>
    <row r="4707" spans="2:6" x14ac:dyDescent="0.25">
      <c r="B4707" s="14">
        <v>4662</v>
      </c>
      <c r="C4707" s="17">
        <v>40</v>
      </c>
      <c r="D4707" s="17">
        <v>94.45</v>
      </c>
      <c r="E4707" s="17">
        <v>20901</v>
      </c>
      <c r="F4707" s="17">
        <v>499159.55000000005</v>
      </c>
    </row>
    <row r="4708" spans="2:6" x14ac:dyDescent="0.25">
      <c r="B4708" s="14">
        <v>4663</v>
      </c>
      <c r="C4708" s="17">
        <v>43</v>
      </c>
      <c r="D4708" s="17">
        <v>92.38</v>
      </c>
      <c r="E4708" s="17">
        <v>23457</v>
      </c>
      <c r="F4708" s="17">
        <v>642334.34000000008</v>
      </c>
    </row>
    <row r="4709" spans="2:6" x14ac:dyDescent="0.25">
      <c r="B4709" s="14">
        <v>4664</v>
      </c>
      <c r="C4709" s="17">
        <v>42</v>
      </c>
      <c r="D4709" s="17">
        <v>96.62</v>
      </c>
      <c r="E4709" s="17">
        <v>15373</v>
      </c>
      <c r="F4709" s="17">
        <v>78221.739999999874</v>
      </c>
    </row>
    <row r="4710" spans="2:6" x14ac:dyDescent="0.25">
      <c r="B4710" s="14">
        <v>4665</v>
      </c>
      <c r="C4710" s="17">
        <v>45</v>
      </c>
      <c r="D4710" s="17">
        <v>81.13</v>
      </c>
      <c r="E4710" s="17">
        <v>22233</v>
      </c>
      <c r="F4710" s="17">
        <v>770118.7100000002</v>
      </c>
    </row>
    <row r="4711" spans="2:6" x14ac:dyDescent="0.25">
      <c r="B4711" s="14">
        <v>4666</v>
      </c>
      <c r="C4711" s="17">
        <v>42</v>
      </c>
      <c r="D4711" s="17">
        <v>95.52</v>
      </c>
      <c r="E4711" s="17">
        <v>14927</v>
      </c>
      <c r="F4711" s="17">
        <v>67711.960000000079</v>
      </c>
    </row>
    <row r="4712" spans="2:6" x14ac:dyDescent="0.25">
      <c r="B4712" s="14">
        <v>4667</v>
      </c>
      <c r="C4712" s="17">
        <v>42</v>
      </c>
      <c r="D4712" s="17">
        <v>79.25</v>
      </c>
      <c r="E4712" s="17">
        <v>12013</v>
      </c>
      <c r="F4712" s="17">
        <v>84010.75</v>
      </c>
    </row>
    <row r="4713" spans="2:6" x14ac:dyDescent="0.25">
      <c r="B4713" s="14">
        <v>4668</v>
      </c>
      <c r="C4713" s="17">
        <v>41</v>
      </c>
      <c r="D4713" s="17">
        <v>90.04</v>
      </c>
      <c r="E4713" s="17">
        <v>20680</v>
      </c>
      <c r="F4713" s="17">
        <v>555412.79999999981</v>
      </c>
    </row>
    <row r="4714" spans="2:6" x14ac:dyDescent="0.25">
      <c r="B4714" s="14">
        <v>4669</v>
      </c>
      <c r="C4714" s="17">
        <v>39</v>
      </c>
      <c r="D4714" s="17">
        <v>104.4</v>
      </c>
      <c r="E4714" s="17">
        <v>17724</v>
      </c>
      <c r="F4714" s="17">
        <v>135454.39999999991</v>
      </c>
    </row>
    <row r="4715" spans="2:6" x14ac:dyDescent="0.25">
      <c r="B4715" s="14">
        <v>4670</v>
      </c>
      <c r="C4715" s="17">
        <v>44</v>
      </c>
      <c r="D4715" s="17">
        <v>99.14</v>
      </c>
      <c r="E4715" s="17">
        <v>22103</v>
      </c>
      <c r="F4715" s="17">
        <v>384673.58000000007</v>
      </c>
    </row>
    <row r="4716" spans="2:6" x14ac:dyDescent="0.25">
      <c r="B4716" s="14">
        <v>4671</v>
      </c>
      <c r="C4716" s="17">
        <v>44</v>
      </c>
      <c r="D4716" s="17">
        <v>82.11</v>
      </c>
      <c r="E4716" s="17">
        <v>17431</v>
      </c>
      <c r="F4716" s="17">
        <v>420545.59000000008</v>
      </c>
    </row>
    <row r="4717" spans="2:6" x14ac:dyDescent="0.25">
      <c r="B4717" s="14">
        <v>4672</v>
      </c>
      <c r="C4717" s="17">
        <v>43</v>
      </c>
      <c r="D4717" s="17">
        <v>95.73</v>
      </c>
      <c r="E4717" s="17">
        <v>11732</v>
      </c>
      <c r="F4717" s="17">
        <v>-142912.3600000001</v>
      </c>
    </row>
    <row r="4718" spans="2:6" x14ac:dyDescent="0.25">
      <c r="B4718" s="14">
        <v>4673</v>
      </c>
      <c r="C4718" s="17">
        <v>39</v>
      </c>
      <c r="D4718" s="17">
        <v>97.73</v>
      </c>
      <c r="E4718" s="17">
        <v>17402</v>
      </c>
      <c r="F4718" s="17">
        <v>233622.54000000004</v>
      </c>
    </row>
    <row r="4719" spans="2:6" x14ac:dyDescent="0.25">
      <c r="B4719" s="14">
        <v>4674</v>
      </c>
      <c r="C4719" s="17">
        <v>41</v>
      </c>
      <c r="D4719" s="17">
        <v>78.92</v>
      </c>
      <c r="E4719" s="17">
        <v>14905</v>
      </c>
      <c r="F4719" s="17">
        <v>328687.39999999991</v>
      </c>
    </row>
    <row r="4720" spans="2:6" x14ac:dyDescent="0.25">
      <c r="B4720" s="14">
        <v>4675</v>
      </c>
      <c r="C4720" s="17">
        <v>42</v>
      </c>
      <c r="D4720" s="17">
        <v>92.49</v>
      </c>
      <c r="E4720" s="17">
        <v>20868</v>
      </c>
      <c r="F4720" s="17">
        <v>496194.68000000017</v>
      </c>
    </row>
    <row r="4721" spans="2:6" x14ac:dyDescent="0.25">
      <c r="B4721" s="14">
        <v>4676</v>
      </c>
      <c r="C4721" s="17">
        <v>43</v>
      </c>
      <c r="D4721" s="17">
        <v>94.53</v>
      </c>
      <c r="E4721" s="17">
        <v>19007</v>
      </c>
      <c r="F4721" s="17">
        <v>318360.29000000004</v>
      </c>
    </row>
    <row r="4722" spans="2:6" x14ac:dyDescent="0.25">
      <c r="B4722" s="14">
        <v>4677</v>
      </c>
      <c r="C4722" s="17">
        <v>44</v>
      </c>
      <c r="D4722" s="17">
        <v>101.33</v>
      </c>
      <c r="E4722" s="17">
        <v>14130</v>
      </c>
      <c r="F4722" s="17">
        <v>-91642.900000000023</v>
      </c>
    </row>
    <row r="4723" spans="2:6" x14ac:dyDescent="0.25">
      <c r="B4723" s="14">
        <v>4678</v>
      </c>
      <c r="C4723" s="17">
        <v>42</v>
      </c>
      <c r="D4723" s="17">
        <v>91.68</v>
      </c>
      <c r="E4723" s="17">
        <v>17367</v>
      </c>
      <c r="F4723" s="17">
        <v>284412.43999999994</v>
      </c>
    </row>
    <row r="4724" spans="2:6" x14ac:dyDescent="0.25">
      <c r="B4724" s="14">
        <v>4679</v>
      </c>
      <c r="C4724" s="17">
        <v>41</v>
      </c>
      <c r="D4724" s="17">
        <v>81.92</v>
      </c>
      <c r="E4724" s="17">
        <v>23069</v>
      </c>
      <c r="F4724" s="17">
        <v>905089.52</v>
      </c>
    </row>
    <row r="4725" spans="2:6" x14ac:dyDescent="0.25">
      <c r="B4725" s="14">
        <v>4680</v>
      </c>
      <c r="C4725" s="17">
        <v>44</v>
      </c>
      <c r="D4725" s="17">
        <v>102.49</v>
      </c>
      <c r="E4725" s="17">
        <v>9556</v>
      </c>
      <c r="F4725" s="17">
        <v>-348214.43999999994</v>
      </c>
    </row>
    <row r="4726" spans="2:6" x14ac:dyDescent="0.25">
      <c r="B4726" s="14">
        <v>4681</v>
      </c>
      <c r="C4726" s="17">
        <v>42</v>
      </c>
      <c r="D4726" s="17">
        <v>96.83</v>
      </c>
      <c r="E4726" s="17">
        <v>12709</v>
      </c>
      <c r="F4726" s="17">
        <v>-85299.469999999972</v>
      </c>
    </row>
    <row r="4727" spans="2:6" x14ac:dyDescent="0.25">
      <c r="B4727" s="14">
        <v>4682</v>
      </c>
      <c r="C4727" s="17">
        <v>42</v>
      </c>
      <c r="D4727" s="17">
        <v>93.58</v>
      </c>
      <c r="E4727" s="17">
        <v>26328</v>
      </c>
      <c r="F4727" s="17">
        <v>819721.76</v>
      </c>
    </row>
    <row r="4728" spans="2:6" x14ac:dyDescent="0.25">
      <c r="B4728" s="14">
        <v>4683</v>
      </c>
      <c r="C4728" s="17">
        <v>44</v>
      </c>
      <c r="D4728" s="17">
        <v>86.53</v>
      </c>
      <c r="E4728" s="17">
        <v>15932</v>
      </c>
      <c r="F4728" s="17">
        <v>240864.04000000004</v>
      </c>
    </row>
    <row r="4729" spans="2:6" x14ac:dyDescent="0.25">
      <c r="B4729" s="14">
        <v>4684</v>
      </c>
      <c r="C4729" s="17">
        <v>43</v>
      </c>
      <c r="D4729" s="17">
        <v>97.37</v>
      </c>
      <c r="E4729" s="17">
        <v>22004</v>
      </c>
      <c r="F4729" s="17">
        <v>440094.51999999979</v>
      </c>
    </row>
    <row r="4730" spans="2:6" x14ac:dyDescent="0.25">
      <c r="B4730" s="14">
        <v>4685</v>
      </c>
      <c r="C4730" s="17">
        <v>41</v>
      </c>
      <c r="D4730" s="17">
        <v>97.19</v>
      </c>
      <c r="E4730" s="17">
        <v>18426</v>
      </c>
      <c r="F4730" s="17">
        <v>270485.06000000006</v>
      </c>
    </row>
    <row r="4731" spans="2:6" x14ac:dyDescent="0.25">
      <c r="B4731" s="14">
        <v>4686</v>
      </c>
      <c r="C4731" s="17">
        <v>39</v>
      </c>
      <c r="D4731" s="17">
        <v>83.76</v>
      </c>
      <c r="E4731" s="17">
        <v>24093</v>
      </c>
      <c r="F4731" s="17">
        <v>986850.31999999983</v>
      </c>
    </row>
    <row r="4732" spans="2:6" x14ac:dyDescent="0.25">
      <c r="B4732" s="14">
        <v>4687</v>
      </c>
      <c r="C4732" s="17">
        <v>41</v>
      </c>
      <c r="D4732" s="17">
        <v>86.76</v>
      </c>
      <c r="E4732" s="17">
        <v>17210</v>
      </c>
      <c r="F4732" s="17">
        <v>376040.39999999991</v>
      </c>
    </row>
    <row r="4733" spans="2:6" x14ac:dyDescent="0.25">
      <c r="B4733" s="14">
        <v>4688</v>
      </c>
      <c r="C4733" s="17">
        <v>41</v>
      </c>
      <c r="D4733" s="17">
        <v>88.26</v>
      </c>
      <c r="E4733" s="17">
        <v>7833</v>
      </c>
      <c r="F4733" s="17">
        <v>-303726.58000000007</v>
      </c>
    </row>
    <row r="4734" spans="2:6" x14ac:dyDescent="0.25">
      <c r="B4734" s="14">
        <v>4689</v>
      </c>
      <c r="C4734" s="17">
        <v>44</v>
      </c>
      <c r="D4734" s="17">
        <v>80.989999999999995</v>
      </c>
      <c r="E4734" s="17">
        <v>12217</v>
      </c>
      <c r="F4734" s="17">
        <v>54180.170000000042</v>
      </c>
    </row>
    <row r="4735" spans="2:6" x14ac:dyDescent="0.25">
      <c r="B4735" s="14">
        <v>4690</v>
      </c>
      <c r="C4735" s="17">
        <v>43</v>
      </c>
      <c r="D4735" s="17">
        <v>76.290000000000006</v>
      </c>
      <c r="E4735" s="17">
        <v>4629</v>
      </c>
      <c r="F4735" s="17">
        <v>-481022.41000000003</v>
      </c>
    </row>
    <row r="4736" spans="2:6" x14ac:dyDescent="0.25">
      <c r="B4736" s="14">
        <v>4691</v>
      </c>
      <c r="C4736" s="17">
        <v>40</v>
      </c>
      <c r="D4736" s="17">
        <v>80.77</v>
      </c>
      <c r="E4736" s="17">
        <v>21959</v>
      </c>
      <c r="F4736" s="17">
        <v>867852.57000000007</v>
      </c>
    </row>
    <row r="4737" spans="2:6" x14ac:dyDescent="0.25">
      <c r="B4737" s="14">
        <v>4692</v>
      </c>
      <c r="C4737" s="17">
        <v>43</v>
      </c>
      <c r="D4737" s="17">
        <v>89.32</v>
      </c>
      <c r="E4737" s="17">
        <v>19644</v>
      </c>
      <c r="F4737" s="17">
        <v>459861.92000000016</v>
      </c>
    </row>
    <row r="4738" spans="2:6" x14ac:dyDescent="0.25">
      <c r="B4738" s="14">
        <v>4693</v>
      </c>
      <c r="C4738" s="17">
        <v>41</v>
      </c>
      <c r="D4738" s="17">
        <v>100.56</v>
      </c>
      <c r="E4738" s="17">
        <v>23885</v>
      </c>
      <c r="F4738" s="17">
        <v>521954.39999999991</v>
      </c>
    </row>
    <row r="4739" spans="2:6" x14ac:dyDescent="0.25">
      <c r="B4739" s="14">
        <v>4694</v>
      </c>
      <c r="C4739" s="17">
        <v>42</v>
      </c>
      <c r="D4739" s="17">
        <v>98.35</v>
      </c>
      <c r="E4739" s="17">
        <v>24151</v>
      </c>
      <c r="F4739" s="17">
        <v>566456.15000000014</v>
      </c>
    </row>
    <row r="4740" spans="2:6" x14ac:dyDescent="0.25">
      <c r="B4740" s="14">
        <v>4695</v>
      </c>
      <c r="C4740" s="17">
        <v>41</v>
      </c>
      <c r="D4740" s="17">
        <v>97.78</v>
      </c>
      <c r="E4740" s="17">
        <v>18876</v>
      </c>
      <c r="F4740" s="17">
        <v>286712.71999999997</v>
      </c>
    </row>
    <row r="4741" spans="2:6" x14ac:dyDescent="0.25">
      <c r="B4741" s="14">
        <v>4696</v>
      </c>
      <c r="C4741" s="17">
        <v>43</v>
      </c>
      <c r="D4741" s="17">
        <v>98.74</v>
      </c>
      <c r="E4741" s="17">
        <v>20873</v>
      </c>
      <c r="F4741" s="17">
        <v>345187.98000000021</v>
      </c>
    </row>
    <row r="4742" spans="2:6" x14ac:dyDescent="0.25">
      <c r="B4742" s="14">
        <v>4697</v>
      </c>
      <c r="C4742" s="17">
        <v>41</v>
      </c>
      <c r="D4742" s="17">
        <v>87.84</v>
      </c>
      <c r="E4742" s="17">
        <v>18504</v>
      </c>
      <c r="F4742" s="17">
        <v>448240.6399999999</v>
      </c>
    </row>
    <row r="4743" spans="2:6" x14ac:dyDescent="0.25">
      <c r="B4743" s="14">
        <v>4698</v>
      </c>
      <c r="C4743" s="17">
        <v>42</v>
      </c>
      <c r="D4743" s="17">
        <v>90.52</v>
      </c>
      <c r="E4743" s="17">
        <v>17306</v>
      </c>
      <c r="F4743" s="17">
        <v>300502.88000000012</v>
      </c>
    </row>
    <row r="4744" spans="2:6" x14ac:dyDescent="0.25">
      <c r="B4744" s="14">
        <v>4699</v>
      </c>
      <c r="C4744" s="17">
        <v>42</v>
      </c>
      <c r="D4744" s="17">
        <v>103.09</v>
      </c>
      <c r="E4744" s="17">
        <v>22374</v>
      </c>
      <c r="F4744" s="17">
        <v>356182.33999999985</v>
      </c>
    </row>
    <row r="4745" spans="2:6" x14ac:dyDescent="0.25">
      <c r="B4745" s="14">
        <v>4700</v>
      </c>
      <c r="C4745" s="17">
        <v>39</v>
      </c>
      <c r="D4745" s="17">
        <v>98.7</v>
      </c>
      <c r="E4745" s="17">
        <v>8507</v>
      </c>
      <c r="F4745" s="17">
        <v>-328520.90000000002</v>
      </c>
    </row>
    <row r="4746" spans="2:6" x14ac:dyDescent="0.25">
      <c r="B4746" s="14">
        <v>4701</v>
      </c>
      <c r="C4746" s="17">
        <v>42</v>
      </c>
      <c r="D4746" s="17">
        <v>93.58</v>
      </c>
      <c r="E4746" s="17">
        <v>15734</v>
      </c>
      <c r="F4746" s="17">
        <v>147850.28000000003</v>
      </c>
    </row>
    <row r="4747" spans="2:6" x14ac:dyDescent="0.25">
      <c r="B4747" s="14">
        <v>4702</v>
      </c>
      <c r="C4747" s="17">
        <v>42</v>
      </c>
      <c r="D4747" s="17">
        <v>99.43</v>
      </c>
      <c r="E4747" s="17">
        <v>12632</v>
      </c>
      <c r="F4747" s="17">
        <v>-122775.76000000013</v>
      </c>
    </row>
    <row r="4748" spans="2:6" x14ac:dyDescent="0.25">
      <c r="B4748" s="14">
        <v>4703</v>
      </c>
      <c r="C4748" s="17">
        <v>42</v>
      </c>
      <c r="D4748" s="17">
        <v>98.08</v>
      </c>
      <c r="E4748" s="17">
        <v>20487</v>
      </c>
      <c r="F4748" s="17">
        <v>357094.04000000004</v>
      </c>
    </row>
    <row r="4749" spans="2:6" x14ac:dyDescent="0.25">
      <c r="B4749" s="14">
        <v>4704</v>
      </c>
      <c r="C4749" s="17">
        <v>45</v>
      </c>
      <c r="D4749" s="17">
        <v>79.209999999999994</v>
      </c>
      <c r="E4749" s="17">
        <v>6755</v>
      </c>
      <c r="F4749" s="17">
        <v>-344793.54999999993</v>
      </c>
    </row>
    <row r="4750" spans="2:6" x14ac:dyDescent="0.25">
      <c r="B4750" s="14">
        <v>4705</v>
      </c>
      <c r="C4750" s="17">
        <v>42</v>
      </c>
      <c r="D4750" s="17">
        <v>85.52</v>
      </c>
      <c r="E4750" s="17">
        <v>17196</v>
      </c>
      <c r="F4750" s="17">
        <v>379170.08000000007</v>
      </c>
    </row>
    <row r="4751" spans="2:6" x14ac:dyDescent="0.25">
      <c r="B4751" s="14">
        <v>4706</v>
      </c>
      <c r="C4751" s="17">
        <v>42</v>
      </c>
      <c r="D4751" s="17">
        <v>92.84</v>
      </c>
      <c r="E4751" s="17">
        <v>22753</v>
      </c>
      <c r="F4751" s="17">
        <v>609832.48</v>
      </c>
    </row>
    <row r="4752" spans="2:6" x14ac:dyDescent="0.25">
      <c r="B4752" s="14">
        <v>4707</v>
      </c>
      <c r="C4752" s="17">
        <v>40</v>
      </c>
      <c r="D4752" s="17">
        <v>81.2</v>
      </c>
      <c r="E4752" s="17">
        <v>28920</v>
      </c>
      <c r="F4752" s="17">
        <v>1399976</v>
      </c>
    </row>
    <row r="4753" spans="2:6" x14ac:dyDescent="0.25">
      <c r="B4753" s="14">
        <v>4708</v>
      </c>
      <c r="C4753" s="17">
        <v>40</v>
      </c>
      <c r="D4753" s="17">
        <v>102.07</v>
      </c>
      <c r="E4753" s="17">
        <v>25254</v>
      </c>
      <c r="F4753" s="17">
        <v>587710.2200000002</v>
      </c>
    </row>
    <row r="4754" spans="2:6" x14ac:dyDescent="0.25">
      <c r="B4754" s="14">
        <v>4709</v>
      </c>
      <c r="C4754" s="17">
        <v>42</v>
      </c>
      <c r="D4754" s="17">
        <v>94.41</v>
      </c>
      <c r="E4754" s="17">
        <v>18102</v>
      </c>
      <c r="F4754" s="17">
        <v>283004.18000000017</v>
      </c>
    </row>
    <row r="4755" spans="2:6" x14ac:dyDescent="0.25">
      <c r="B4755" s="14">
        <v>4710</v>
      </c>
      <c r="C4755" s="17">
        <v>42</v>
      </c>
      <c r="D4755" s="17">
        <v>82.51</v>
      </c>
      <c r="E4755" s="17">
        <v>15307</v>
      </c>
      <c r="F4755" s="17">
        <v>290218.42999999993</v>
      </c>
    </row>
    <row r="4756" spans="2:6" x14ac:dyDescent="0.25">
      <c r="B4756" s="14">
        <v>4711</v>
      </c>
      <c r="C4756" s="17">
        <v>43</v>
      </c>
      <c r="D4756" s="17">
        <v>99.28</v>
      </c>
      <c r="E4756" s="17">
        <v>12861</v>
      </c>
      <c r="F4756" s="17">
        <v>-120524.07999999996</v>
      </c>
    </row>
    <row r="4757" spans="2:6" x14ac:dyDescent="0.25">
      <c r="B4757" s="14">
        <v>4712</v>
      </c>
      <c r="C4757" s="17">
        <v>39</v>
      </c>
      <c r="D4757" s="17">
        <v>88.41</v>
      </c>
      <c r="E4757" s="17">
        <v>20190</v>
      </c>
      <c r="F4757" s="17">
        <v>595402.10000000009</v>
      </c>
    </row>
    <row r="4758" spans="2:6" x14ac:dyDescent="0.25">
      <c r="B4758" s="14">
        <v>4713</v>
      </c>
      <c r="C4758" s="17">
        <v>41</v>
      </c>
      <c r="D4758" s="17">
        <v>99.47</v>
      </c>
      <c r="E4758" s="17">
        <v>25023</v>
      </c>
      <c r="F4758" s="17">
        <v>614596.18999999994</v>
      </c>
    </row>
    <row r="4759" spans="2:6" x14ac:dyDescent="0.25">
      <c r="B4759" s="14">
        <v>4714</v>
      </c>
      <c r="C4759" s="17">
        <v>41</v>
      </c>
      <c r="D4759" s="17">
        <v>93.23</v>
      </c>
      <c r="E4759" s="17">
        <v>6204</v>
      </c>
      <c r="F4759" s="17">
        <v>-448166.92000000004</v>
      </c>
    </row>
    <row r="4760" spans="2:6" x14ac:dyDescent="0.25">
      <c r="B4760" s="14">
        <v>4715</v>
      </c>
      <c r="C4760" s="17">
        <v>42</v>
      </c>
      <c r="D4760" s="17">
        <v>100.51</v>
      </c>
      <c r="E4760" s="17">
        <v>27913</v>
      </c>
      <c r="F4760" s="17">
        <v>726805.36999999988</v>
      </c>
    </row>
    <row r="4761" spans="2:6" x14ac:dyDescent="0.25">
      <c r="B4761" s="14">
        <v>4716</v>
      </c>
      <c r="C4761" s="17">
        <v>42</v>
      </c>
      <c r="D4761" s="17">
        <v>83.65</v>
      </c>
      <c r="E4761" s="17">
        <v>13858</v>
      </c>
      <c r="F4761" s="17">
        <v>166484.29999999993</v>
      </c>
    </row>
    <row r="4762" spans="2:6" x14ac:dyDescent="0.25">
      <c r="B4762" s="14">
        <v>4717</v>
      </c>
      <c r="C4762" s="17">
        <v>45</v>
      </c>
      <c r="D4762" s="17">
        <v>89.78</v>
      </c>
      <c r="E4762" s="17">
        <v>14009</v>
      </c>
      <c r="F4762" s="17">
        <v>49657.979999999981</v>
      </c>
    </row>
    <row r="4763" spans="2:6" x14ac:dyDescent="0.25">
      <c r="B4763" s="14">
        <v>4718</v>
      </c>
      <c r="C4763" s="17">
        <v>42</v>
      </c>
      <c r="D4763" s="17">
        <v>88.95</v>
      </c>
      <c r="E4763" s="17">
        <v>23370</v>
      </c>
      <c r="F4763" s="17">
        <v>740328.5</v>
      </c>
    </row>
    <row r="4764" spans="2:6" x14ac:dyDescent="0.25">
      <c r="B4764" s="14">
        <v>4719</v>
      </c>
      <c r="C4764" s="17">
        <v>43</v>
      </c>
      <c r="D4764" s="17">
        <v>85.94</v>
      </c>
      <c r="E4764" s="17">
        <v>19729</v>
      </c>
      <c r="F4764" s="17">
        <v>532213.74</v>
      </c>
    </row>
    <row r="4765" spans="2:6" x14ac:dyDescent="0.25">
      <c r="B4765" s="14">
        <v>4720</v>
      </c>
      <c r="C4765" s="17">
        <v>40</v>
      </c>
      <c r="D4765" s="17">
        <v>96.2</v>
      </c>
      <c r="E4765" s="17">
        <v>17554</v>
      </c>
      <c r="F4765" s="17">
        <v>252391.19999999995</v>
      </c>
    </row>
    <row r="4766" spans="2:6" x14ac:dyDescent="0.25">
      <c r="B4766" s="14">
        <v>4721</v>
      </c>
      <c r="C4766" s="17">
        <v>40</v>
      </c>
      <c r="D4766" s="17">
        <v>98.86</v>
      </c>
      <c r="E4766" s="17">
        <v>22227</v>
      </c>
      <c r="F4766" s="17">
        <v>486731.78</v>
      </c>
    </row>
    <row r="4767" spans="2:6" x14ac:dyDescent="0.25">
      <c r="B4767" s="14">
        <v>4722</v>
      </c>
      <c r="C4767" s="17">
        <v>40</v>
      </c>
      <c r="D4767" s="17">
        <v>94.69</v>
      </c>
      <c r="E4767" s="17">
        <v>12205</v>
      </c>
      <c r="F4767" s="17">
        <v>-65096.449999999953</v>
      </c>
    </row>
    <row r="4768" spans="2:6" x14ac:dyDescent="0.25">
      <c r="B4768" s="14">
        <v>4723</v>
      </c>
      <c r="C4768" s="17">
        <v>39</v>
      </c>
      <c r="D4768" s="17">
        <v>103.14</v>
      </c>
      <c r="E4768" s="17">
        <v>16983</v>
      </c>
      <c r="F4768" s="17">
        <v>115653.38</v>
      </c>
    </row>
    <row r="4769" spans="2:6" x14ac:dyDescent="0.25">
      <c r="B4769" s="14">
        <v>4724</v>
      </c>
      <c r="C4769" s="17">
        <v>44</v>
      </c>
      <c r="D4769" s="17">
        <v>94.49</v>
      </c>
      <c r="E4769" s="17">
        <v>15154</v>
      </c>
      <c r="F4769" s="17">
        <v>66968.540000000037</v>
      </c>
    </row>
    <row r="4770" spans="2:6" x14ac:dyDescent="0.25">
      <c r="B4770" s="14">
        <v>4725</v>
      </c>
      <c r="C4770" s="17">
        <v>42</v>
      </c>
      <c r="D4770" s="17">
        <v>88.96</v>
      </c>
      <c r="E4770" s="17">
        <v>10659</v>
      </c>
      <c r="F4770" s="17">
        <v>-124761.6399999999</v>
      </c>
    </row>
    <row r="4771" spans="2:6" x14ac:dyDescent="0.25">
      <c r="B4771" s="14">
        <v>4726</v>
      </c>
      <c r="C4771" s="17">
        <v>40</v>
      </c>
      <c r="D4771" s="17">
        <v>84.84</v>
      </c>
      <c r="E4771" s="17">
        <v>24658</v>
      </c>
      <c r="F4771" s="17">
        <v>978637.28</v>
      </c>
    </row>
    <row r="4772" spans="2:6" x14ac:dyDescent="0.25">
      <c r="B4772" s="14">
        <v>4727</v>
      </c>
      <c r="C4772" s="17">
        <v>42</v>
      </c>
      <c r="D4772" s="17">
        <v>100.86</v>
      </c>
      <c r="E4772" s="17">
        <v>15089</v>
      </c>
      <c r="F4772" s="17">
        <v>-2903.5400000000373</v>
      </c>
    </row>
    <row r="4773" spans="2:6" x14ac:dyDescent="0.25">
      <c r="B4773" s="14">
        <v>4728</v>
      </c>
      <c r="C4773" s="17">
        <v>42</v>
      </c>
      <c r="D4773" s="17">
        <v>75.62</v>
      </c>
      <c r="E4773" s="17">
        <v>18121</v>
      </c>
      <c r="F4773" s="17">
        <v>624686.98</v>
      </c>
    </row>
    <row r="4774" spans="2:6" x14ac:dyDescent="0.25">
      <c r="B4774" s="14">
        <v>4729</v>
      </c>
      <c r="C4774" s="17">
        <v>43</v>
      </c>
      <c r="D4774" s="17">
        <v>81.2</v>
      </c>
      <c r="E4774" s="17">
        <v>19263</v>
      </c>
      <c r="F4774" s="17">
        <v>590872.39999999991</v>
      </c>
    </row>
    <row r="4775" spans="2:6" x14ac:dyDescent="0.25">
      <c r="B4775" s="14">
        <v>4730</v>
      </c>
      <c r="C4775" s="17">
        <v>42</v>
      </c>
      <c r="D4775" s="17">
        <v>100.75</v>
      </c>
      <c r="E4775" s="17">
        <v>18342</v>
      </c>
      <c r="F4775" s="17">
        <v>181737.5</v>
      </c>
    </row>
    <row r="4776" spans="2:6" x14ac:dyDescent="0.25">
      <c r="B4776" s="14">
        <v>4731</v>
      </c>
      <c r="C4776" s="17">
        <v>39</v>
      </c>
      <c r="D4776" s="17">
        <v>83.31</v>
      </c>
      <c r="E4776" s="17">
        <v>12781</v>
      </c>
      <c r="F4776" s="17">
        <v>130174.89000000001</v>
      </c>
    </row>
    <row r="4777" spans="2:6" x14ac:dyDescent="0.25">
      <c r="B4777" s="14">
        <v>4732</v>
      </c>
      <c r="C4777" s="17">
        <v>42</v>
      </c>
      <c r="D4777" s="17">
        <v>99.47</v>
      </c>
      <c r="E4777" s="17">
        <v>4020</v>
      </c>
      <c r="F4777" s="17">
        <v>-618729.4</v>
      </c>
    </row>
    <row r="4778" spans="2:6" x14ac:dyDescent="0.25">
      <c r="B4778" s="14">
        <v>4733</v>
      </c>
      <c r="C4778" s="17">
        <v>41</v>
      </c>
      <c r="D4778" s="17">
        <v>85.88</v>
      </c>
      <c r="E4778" s="17">
        <v>6141</v>
      </c>
      <c r="F4778" s="17">
        <v>-407111.07999999996</v>
      </c>
    </row>
    <row r="4779" spans="2:6" x14ac:dyDescent="0.25">
      <c r="B4779" s="14">
        <v>4734</v>
      </c>
      <c r="C4779" s="17">
        <v>42</v>
      </c>
      <c r="D4779" s="17">
        <v>87.46</v>
      </c>
      <c r="E4779" s="17">
        <v>10969</v>
      </c>
      <c r="F4779" s="17">
        <v>-87215.739999999874</v>
      </c>
    </row>
    <row r="4780" spans="2:6" x14ac:dyDescent="0.25">
      <c r="B4780" s="14">
        <v>4735</v>
      </c>
      <c r="C4780" s="17">
        <v>39</v>
      </c>
      <c r="D4780" s="17">
        <v>82.7</v>
      </c>
      <c r="E4780" s="17">
        <v>11889</v>
      </c>
      <c r="F4780" s="17">
        <v>69019.699999999953</v>
      </c>
    </row>
    <row r="4781" spans="2:6" x14ac:dyDescent="0.25">
      <c r="B4781" s="14">
        <v>4736</v>
      </c>
      <c r="C4781" s="17">
        <v>40</v>
      </c>
      <c r="D4781" s="17">
        <v>92.46</v>
      </c>
      <c r="E4781" s="17">
        <v>19555</v>
      </c>
      <c r="F4781" s="17">
        <v>451189.70000000019</v>
      </c>
    </row>
    <row r="4782" spans="2:6" x14ac:dyDescent="0.25">
      <c r="B4782" s="14">
        <v>4737</v>
      </c>
      <c r="C4782" s="17">
        <v>40</v>
      </c>
      <c r="D4782" s="17">
        <v>97.01</v>
      </c>
      <c r="E4782" s="17">
        <v>20667</v>
      </c>
      <c r="F4782" s="17">
        <v>431147.32999999984</v>
      </c>
    </row>
    <row r="4783" spans="2:6" x14ac:dyDescent="0.25">
      <c r="B4783" s="14">
        <v>4738</v>
      </c>
      <c r="C4783" s="17">
        <v>43</v>
      </c>
      <c r="D4783" s="17">
        <v>75.62</v>
      </c>
      <c r="E4783" s="17">
        <v>16313</v>
      </c>
      <c r="F4783" s="17">
        <v>461238.93999999994</v>
      </c>
    </row>
    <row r="4784" spans="2:6" x14ac:dyDescent="0.25">
      <c r="B4784" s="14">
        <v>4739</v>
      </c>
      <c r="C4784" s="17">
        <v>40</v>
      </c>
      <c r="D4784" s="17">
        <v>101.55</v>
      </c>
      <c r="E4784" s="17">
        <v>8870</v>
      </c>
      <c r="F4784" s="17">
        <v>-340418.5</v>
      </c>
    </row>
    <row r="4785" spans="2:6" x14ac:dyDescent="0.25">
      <c r="B4785" s="14">
        <v>4740</v>
      </c>
      <c r="C4785" s="17">
        <v>43</v>
      </c>
      <c r="D4785" s="17">
        <v>87.03</v>
      </c>
      <c r="E4785" s="17">
        <v>7775</v>
      </c>
      <c r="F4785" s="17">
        <v>-313758.25</v>
      </c>
    </row>
    <row r="4786" spans="2:6" x14ac:dyDescent="0.25">
      <c r="B4786" s="14">
        <v>4741</v>
      </c>
      <c r="C4786" s="17">
        <v>39</v>
      </c>
      <c r="D4786" s="17">
        <v>79.319999999999993</v>
      </c>
      <c r="E4786" s="17">
        <v>16608</v>
      </c>
      <c r="F4786" s="17">
        <v>489933.44000000018</v>
      </c>
    </row>
    <row r="4787" spans="2:6" x14ac:dyDescent="0.25">
      <c r="B4787" s="14">
        <v>4742</v>
      </c>
      <c r="C4787" s="17">
        <v>42</v>
      </c>
      <c r="D4787" s="17">
        <v>102.76</v>
      </c>
      <c r="E4787" s="17">
        <v>23580</v>
      </c>
      <c r="F4787" s="17">
        <v>428979.19999999995</v>
      </c>
    </row>
    <row r="4788" spans="2:6" x14ac:dyDescent="0.25">
      <c r="B4788" s="14">
        <v>4743</v>
      </c>
      <c r="C4788" s="17">
        <v>43</v>
      </c>
      <c r="D4788" s="17">
        <v>93.4</v>
      </c>
      <c r="E4788" s="17">
        <v>12661</v>
      </c>
      <c r="F4788" s="17">
        <v>-57421.400000000023</v>
      </c>
    </row>
    <row r="4789" spans="2:6" x14ac:dyDescent="0.25">
      <c r="B4789" s="14">
        <v>4744</v>
      </c>
      <c r="C4789" s="17">
        <v>41</v>
      </c>
      <c r="D4789" s="17">
        <v>81.680000000000007</v>
      </c>
      <c r="E4789" s="17">
        <v>17771</v>
      </c>
      <c r="F4789" s="17">
        <v>506282.72</v>
      </c>
    </row>
    <row r="4790" spans="2:6" x14ac:dyDescent="0.25">
      <c r="B4790" s="14">
        <v>4745</v>
      </c>
      <c r="C4790" s="17">
        <v>41</v>
      </c>
      <c r="D4790" s="17">
        <v>101.19</v>
      </c>
      <c r="E4790" s="17">
        <v>18697</v>
      </c>
      <c r="F4790" s="17">
        <v>212176.57000000007</v>
      </c>
    </row>
    <row r="4791" spans="2:6" x14ac:dyDescent="0.25">
      <c r="B4791" s="14">
        <v>4746</v>
      </c>
      <c r="C4791" s="17">
        <v>43</v>
      </c>
      <c r="D4791" s="17">
        <v>90.17</v>
      </c>
      <c r="E4791" s="17">
        <v>17773</v>
      </c>
      <c r="F4791" s="17">
        <v>319996.59000000008</v>
      </c>
    </row>
    <row r="4792" spans="2:6" x14ac:dyDescent="0.25">
      <c r="B4792" s="14">
        <v>4747</v>
      </c>
      <c r="C4792" s="17">
        <v>42</v>
      </c>
      <c r="D4792" s="17">
        <v>80.5</v>
      </c>
      <c r="E4792" s="17">
        <v>19298</v>
      </c>
      <c r="F4792" s="17">
        <v>626297</v>
      </c>
    </row>
    <row r="4793" spans="2:6" x14ac:dyDescent="0.25">
      <c r="B4793" s="14">
        <v>4748</v>
      </c>
      <c r="C4793" s="17">
        <v>43</v>
      </c>
      <c r="D4793" s="17">
        <v>92.1</v>
      </c>
      <c r="E4793" s="17">
        <v>7370</v>
      </c>
      <c r="F4793" s="17">
        <v>-379056.99999999994</v>
      </c>
    </row>
    <row r="4794" spans="2:6" x14ac:dyDescent="0.25">
      <c r="B4794" s="14">
        <v>4749</v>
      </c>
      <c r="C4794" s="17">
        <v>39</v>
      </c>
      <c r="D4794" s="17">
        <v>93.68</v>
      </c>
      <c r="E4794" s="17">
        <v>17157</v>
      </c>
      <c r="F4794" s="17">
        <v>287852.24</v>
      </c>
    </row>
    <row r="4795" spans="2:6" x14ac:dyDescent="0.25">
      <c r="B4795" s="14">
        <v>4750</v>
      </c>
      <c r="C4795" s="17">
        <v>44</v>
      </c>
      <c r="D4795" s="17">
        <v>97.77</v>
      </c>
      <c r="E4795" s="17">
        <v>22714</v>
      </c>
      <c r="F4795" s="17">
        <v>449922.2200000002</v>
      </c>
    </row>
    <row r="4796" spans="2:6" x14ac:dyDescent="0.25">
      <c r="B4796" s="14">
        <v>4751</v>
      </c>
      <c r="C4796" s="17">
        <v>45</v>
      </c>
      <c r="D4796" s="17">
        <v>100.44</v>
      </c>
      <c r="E4796" s="17">
        <v>15463</v>
      </c>
      <c r="F4796" s="17">
        <v>-21801.719999999972</v>
      </c>
    </row>
    <row r="4797" spans="2:6" x14ac:dyDescent="0.25">
      <c r="B4797" s="14">
        <v>4752</v>
      </c>
      <c r="C4797" s="17">
        <v>42</v>
      </c>
      <c r="D4797" s="17">
        <v>100.56</v>
      </c>
      <c r="E4797" s="17">
        <v>10755</v>
      </c>
      <c r="F4797" s="17">
        <v>-242987.80000000005</v>
      </c>
    </row>
    <row r="4798" spans="2:6" x14ac:dyDescent="0.25">
      <c r="B4798" s="14">
        <v>4753</v>
      </c>
      <c r="C4798" s="17">
        <v>42</v>
      </c>
      <c r="D4798" s="17">
        <v>81.33</v>
      </c>
      <c r="E4798" s="17">
        <v>23190</v>
      </c>
      <c r="F4798" s="17">
        <v>904787.3</v>
      </c>
    </row>
    <row r="4799" spans="2:6" x14ac:dyDescent="0.25">
      <c r="B4799" s="14">
        <v>4754</v>
      </c>
      <c r="C4799" s="17">
        <v>42</v>
      </c>
      <c r="D4799" s="17">
        <v>101.85</v>
      </c>
      <c r="E4799" s="17">
        <v>25256</v>
      </c>
      <c r="F4799" s="17">
        <v>542868.40000000014</v>
      </c>
    </row>
    <row r="4800" spans="2:6" x14ac:dyDescent="0.25">
      <c r="B4800" s="14">
        <v>4755</v>
      </c>
      <c r="C4800" s="17">
        <v>40</v>
      </c>
      <c r="D4800" s="17">
        <v>97.52</v>
      </c>
      <c r="E4800" s="17">
        <v>17570</v>
      </c>
      <c r="F4800" s="17">
        <v>230203.60000000009</v>
      </c>
    </row>
    <row r="4801" spans="2:6" x14ac:dyDescent="0.25">
      <c r="B4801" s="14">
        <v>4756</v>
      </c>
      <c r="C4801" s="17">
        <v>40</v>
      </c>
      <c r="D4801" s="17">
        <v>79.739999999999995</v>
      </c>
      <c r="E4801" s="17">
        <v>18287</v>
      </c>
      <c r="F4801" s="17">
        <v>599427.62000000011</v>
      </c>
    </row>
    <row r="4802" spans="2:6" x14ac:dyDescent="0.25">
      <c r="B4802" s="14">
        <v>4757</v>
      </c>
      <c r="C4802" s="17">
        <v>41</v>
      </c>
      <c r="D4802" s="17">
        <v>87.57</v>
      </c>
      <c r="E4802" s="17">
        <v>18989</v>
      </c>
      <c r="F4802" s="17">
        <v>487395.27</v>
      </c>
    </row>
    <row r="4803" spans="2:6" x14ac:dyDescent="0.25">
      <c r="B4803" s="14">
        <v>4758</v>
      </c>
      <c r="C4803" s="17">
        <v>44</v>
      </c>
      <c r="D4803" s="17">
        <v>81.14</v>
      </c>
      <c r="E4803" s="17">
        <v>20357</v>
      </c>
      <c r="F4803" s="17">
        <v>653568.02</v>
      </c>
    </row>
    <row r="4804" spans="2:6" x14ac:dyDescent="0.25">
      <c r="B4804" s="14">
        <v>4759</v>
      </c>
      <c r="C4804" s="17">
        <v>41</v>
      </c>
      <c r="D4804" s="17">
        <v>101.25</v>
      </c>
      <c r="E4804" s="17">
        <v>21922</v>
      </c>
      <c r="F4804" s="17">
        <v>394073.5</v>
      </c>
    </row>
    <row r="4805" spans="2:6" x14ac:dyDescent="0.25">
      <c r="B4805" s="14">
        <v>4760</v>
      </c>
      <c r="C4805" s="17">
        <v>40</v>
      </c>
      <c r="D4805" s="17">
        <v>94.96</v>
      </c>
      <c r="E4805" s="17">
        <v>25397</v>
      </c>
      <c r="F4805" s="17">
        <v>776423.88000000012</v>
      </c>
    </row>
    <row r="4806" spans="2:6" x14ac:dyDescent="0.25">
      <c r="B4806" s="14">
        <v>4761</v>
      </c>
      <c r="C4806" s="17">
        <v>41</v>
      </c>
      <c r="D4806" s="17">
        <v>101.92</v>
      </c>
      <c r="E4806" s="17">
        <v>20427</v>
      </c>
      <c r="F4806" s="17">
        <v>295546.15999999992</v>
      </c>
    </row>
    <row r="4807" spans="2:6" x14ac:dyDescent="0.25">
      <c r="B4807" s="14">
        <v>4762</v>
      </c>
      <c r="C4807" s="17">
        <v>39</v>
      </c>
      <c r="D4807" s="17">
        <v>90.01</v>
      </c>
      <c r="E4807" s="17">
        <v>23262</v>
      </c>
      <c r="F4807" s="17">
        <v>778107.37999999989</v>
      </c>
    </row>
    <row r="4808" spans="2:6" x14ac:dyDescent="0.25">
      <c r="B4808" s="14">
        <v>4763</v>
      </c>
      <c r="C4808" s="17">
        <v>41</v>
      </c>
      <c r="D4808" s="17">
        <v>103.51</v>
      </c>
      <c r="E4808" s="17">
        <v>18434</v>
      </c>
      <c r="F4808" s="17">
        <v>154468.65999999992</v>
      </c>
    </row>
    <row r="4809" spans="2:6" x14ac:dyDescent="0.25">
      <c r="B4809" s="14">
        <v>4764</v>
      </c>
      <c r="C4809" s="17">
        <v>45</v>
      </c>
      <c r="D4809" s="17">
        <v>101.26</v>
      </c>
      <c r="E4809" s="17">
        <v>16275</v>
      </c>
      <c r="F4809" s="17">
        <v>8343.4999999998836</v>
      </c>
    </row>
    <row r="4810" spans="2:6" x14ac:dyDescent="0.25">
      <c r="B4810" s="14">
        <v>4765</v>
      </c>
      <c r="C4810" s="17">
        <v>41</v>
      </c>
      <c r="D4810" s="17">
        <v>79.36</v>
      </c>
      <c r="E4810" s="17">
        <v>22940</v>
      </c>
      <c r="F4810" s="17">
        <v>954001.60000000009</v>
      </c>
    </row>
    <row r="4811" spans="2:6" x14ac:dyDescent="0.25">
      <c r="B4811" s="14">
        <v>4766</v>
      </c>
      <c r="C4811" s="17">
        <v>42</v>
      </c>
      <c r="D4811" s="17">
        <v>96.11</v>
      </c>
      <c r="E4811" s="17">
        <v>15620</v>
      </c>
      <c r="F4811" s="17">
        <v>101101.80000000005</v>
      </c>
    </row>
    <row r="4812" spans="2:6" x14ac:dyDescent="0.25">
      <c r="B4812" s="14">
        <v>4767</v>
      </c>
      <c r="C4812" s="17">
        <v>44</v>
      </c>
      <c r="D4812" s="17">
        <v>89.2</v>
      </c>
      <c r="E4812" s="17">
        <v>21081</v>
      </c>
      <c r="F4812" s="17">
        <v>537129.80000000005</v>
      </c>
    </row>
    <row r="4813" spans="2:6" x14ac:dyDescent="0.25">
      <c r="B4813" s="14">
        <v>4768</v>
      </c>
      <c r="C4813" s="17">
        <v>41</v>
      </c>
      <c r="D4813" s="17">
        <v>91.33</v>
      </c>
      <c r="E4813" s="17">
        <v>18637</v>
      </c>
      <c r="F4813" s="17">
        <v>392528.79000000004</v>
      </c>
    </row>
    <row r="4814" spans="2:6" x14ac:dyDescent="0.25">
      <c r="B4814" s="14">
        <v>4769</v>
      </c>
      <c r="C4814" s="17">
        <v>43</v>
      </c>
      <c r="D4814" s="17">
        <v>80.69</v>
      </c>
      <c r="E4814" s="17">
        <v>7901</v>
      </c>
      <c r="F4814" s="17">
        <v>-254975.68999999994</v>
      </c>
    </row>
    <row r="4815" spans="2:6" x14ac:dyDescent="0.25">
      <c r="B4815" s="14">
        <v>4770</v>
      </c>
      <c r="C4815" s="17">
        <v>42</v>
      </c>
      <c r="D4815" s="17">
        <v>91.79</v>
      </c>
      <c r="E4815" s="17">
        <v>22493</v>
      </c>
      <c r="F4815" s="17">
        <v>616768.5299999998</v>
      </c>
    </row>
    <row r="4816" spans="2:6" x14ac:dyDescent="0.25">
      <c r="B4816" s="14">
        <v>4771</v>
      </c>
      <c r="C4816" s="17">
        <v>42</v>
      </c>
      <c r="D4816" s="17">
        <v>80.150000000000006</v>
      </c>
      <c r="E4816" s="17">
        <v>12609</v>
      </c>
      <c r="F4816" s="17">
        <v>119001.64999999991</v>
      </c>
    </row>
    <row r="4817" spans="2:6" x14ac:dyDescent="0.25">
      <c r="B4817" s="14">
        <v>4772</v>
      </c>
      <c r="C4817" s="17">
        <v>42</v>
      </c>
      <c r="D4817" s="17">
        <v>96.51</v>
      </c>
      <c r="E4817" s="17">
        <v>9104</v>
      </c>
      <c r="F4817" s="17">
        <v>-299299.04000000004</v>
      </c>
    </row>
    <row r="4818" spans="2:6" x14ac:dyDescent="0.25">
      <c r="B4818" s="14">
        <v>4773</v>
      </c>
      <c r="C4818" s="17">
        <v>41</v>
      </c>
      <c r="D4818" s="17">
        <v>93.76</v>
      </c>
      <c r="E4818" s="17">
        <v>27714</v>
      </c>
      <c r="F4818" s="17">
        <v>930347.35999999987</v>
      </c>
    </row>
    <row r="4819" spans="2:6" x14ac:dyDescent="0.25">
      <c r="B4819" s="14">
        <v>4774</v>
      </c>
      <c r="C4819" s="17">
        <v>43</v>
      </c>
      <c r="D4819" s="17">
        <v>75.13</v>
      </c>
      <c r="E4819" s="17">
        <v>22272</v>
      </c>
      <c r="F4819" s="17">
        <v>951136.64000000013</v>
      </c>
    </row>
    <row r="4820" spans="2:6" x14ac:dyDescent="0.25">
      <c r="B4820" s="14">
        <v>4775</v>
      </c>
      <c r="C4820" s="17">
        <v>40</v>
      </c>
      <c r="D4820" s="17">
        <v>81.37</v>
      </c>
      <c r="E4820" s="17">
        <v>14624</v>
      </c>
      <c r="F4820" s="17">
        <v>285261.11999999988</v>
      </c>
    </row>
    <row r="4821" spans="2:6" x14ac:dyDescent="0.25">
      <c r="B4821" s="14">
        <v>4776</v>
      </c>
      <c r="C4821" s="17">
        <v>42</v>
      </c>
      <c r="D4821" s="17">
        <v>99.37</v>
      </c>
      <c r="E4821" s="17">
        <v>19135</v>
      </c>
      <c r="F4821" s="17">
        <v>252750.04999999981</v>
      </c>
    </row>
    <row r="4822" spans="2:6" x14ac:dyDescent="0.25">
      <c r="B4822" s="14">
        <v>4777</v>
      </c>
      <c r="C4822" s="17">
        <v>42</v>
      </c>
      <c r="D4822" s="17">
        <v>82.95</v>
      </c>
      <c r="E4822" s="17">
        <v>13710</v>
      </c>
      <c r="F4822" s="17">
        <v>165225.5</v>
      </c>
    </row>
    <row r="4823" spans="2:6" x14ac:dyDescent="0.25">
      <c r="B4823" s="14">
        <v>4778</v>
      </c>
      <c r="C4823" s="17">
        <v>39</v>
      </c>
      <c r="D4823" s="17">
        <v>82.47</v>
      </c>
      <c r="E4823" s="17">
        <v>24256</v>
      </c>
      <c r="F4823" s="17">
        <v>1030567.6799999999</v>
      </c>
    </row>
    <row r="4824" spans="2:6" x14ac:dyDescent="0.25">
      <c r="B4824" s="14">
        <v>4779</v>
      </c>
      <c r="C4824" s="17">
        <v>42</v>
      </c>
      <c r="D4824" s="17">
        <v>100.13</v>
      </c>
      <c r="E4824" s="17">
        <v>6016</v>
      </c>
      <c r="F4824" s="17">
        <v>-507870.07999999996</v>
      </c>
    </row>
    <row r="4825" spans="2:6" x14ac:dyDescent="0.25">
      <c r="B4825" s="14">
        <v>4780</v>
      </c>
      <c r="C4825" s="17">
        <v>44</v>
      </c>
      <c r="D4825" s="17">
        <v>99.25</v>
      </c>
      <c r="E4825" s="17">
        <v>23329</v>
      </c>
      <c r="F4825" s="17">
        <v>450591.75</v>
      </c>
    </row>
    <row r="4826" spans="2:6" x14ac:dyDescent="0.25">
      <c r="B4826" s="14">
        <v>4781</v>
      </c>
      <c r="C4826" s="17">
        <v>43</v>
      </c>
      <c r="D4826" s="17">
        <v>79.58</v>
      </c>
      <c r="E4826" s="17">
        <v>21773</v>
      </c>
      <c r="F4826" s="17">
        <v>813892.66000000015</v>
      </c>
    </row>
    <row r="4827" spans="2:6" x14ac:dyDescent="0.25">
      <c r="B4827" s="14">
        <v>4782</v>
      </c>
      <c r="C4827" s="17">
        <v>42</v>
      </c>
      <c r="D4827" s="17">
        <v>89.92</v>
      </c>
      <c r="E4827" s="17">
        <v>4800</v>
      </c>
      <c r="F4827" s="17">
        <v>-528016</v>
      </c>
    </row>
    <row r="4828" spans="2:6" x14ac:dyDescent="0.25">
      <c r="B4828" s="14">
        <v>4783</v>
      </c>
      <c r="C4828" s="17">
        <v>39</v>
      </c>
      <c r="D4828" s="17">
        <v>81.73</v>
      </c>
      <c r="E4828" s="17">
        <v>18180</v>
      </c>
      <c r="F4828" s="17">
        <v>572948.59999999986</v>
      </c>
    </row>
    <row r="4829" spans="2:6" x14ac:dyDescent="0.25">
      <c r="B4829" s="14">
        <v>4784</v>
      </c>
      <c r="C4829" s="17">
        <v>41</v>
      </c>
      <c r="D4829" s="17">
        <v>77.349999999999994</v>
      </c>
      <c r="E4829" s="17">
        <v>21127</v>
      </c>
      <c r="F4829" s="17">
        <v>853892.55</v>
      </c>
    </row>
    <row r="4830" spans="2:6" x14ac:dyDescent="0.25">
      <c r="B4830" s="14">
        <v>4785</v>
      </c>
      <c r="C4830" s="17">
        <v>41</v>
      </c>
      <c r="D4830" s="17">
        <v>102.86</v>
      </c>
      <c r="E4830" s="17">
        <v>20245</v>
      </c>
      <c r="F4830" s="17">
        <v>266309.30000000005</v>
      </c>
    </row>
    <row r="4831" spans="2:6" x14ac:dyDescent="0.25">
      <c r="B4831" s="14">
        <v>4786</v>
      </c>
      <c r="C4831" s="17">
        <v>43</v>
      </c>
      <c r="D4831" s="17">
        <v>91.81</v>
      </c>
      <c r="E4831" s="17">
        <v>17766</v>
      </c>
      <c r="F4831" s="17">
        <v>290399.54000000004</v>
      </c>
    </row>
    <row r="4832" spans="2:6" x14ac:dyDescent="0.25">
      <c r="B4832" s="14">
        <v>4787</v>
      </c>
      <c r="C4832" s="17">
        <v>41</v>
      </c>
      <c r="D4832" s="17">
        <v>78.58</v>
      </c>
      <c r="E4832" s="17">
        <v>10919</v>
      </c>
      <c r="F4832" s="17">
        <v>17186.979999999981</v>
      </c>
    </row>
    <row r="4833" spans="2:6" x14ac:dyDescent="0.25">
      <c r="B4833" s="14">
        <v>4788</v>
      </c>
      <c r="C4833" s="17">
        <v>41</v>
      </c>
      <c r="D4833" s="17">
        <v>76.78</v>
      </c>
      <c r="E4833" s="17">
        <v>23510</v>
      </c>
      <c r="F4833" s="17">
        <v>1059482.2</v>
      </c>
    </row>
    <row r="4834" spans="2:6" x14ac:dyDescent="0.25">
      <c r="B4834" s="14">
        <v>4789</v>
      </c>
      <c r="C4834" s="17">
        <v>40</v>
      </c>
      <c r="D4834" s="17">
        <v>104.62</v>
      </c>
      <c r="E4834" s="17">
        <v>23279</v>
      </c>
      <c r="F4834" s="17">
        <v>415912.01999999979</v>
      </c>
    </row>
    <row r="4835" spans="2:6" x14ac:dyDescent="0.25">
      <c r="B4835" s="14">
        <v>4790</v>
      </c>
      <c r="C4835" s="17">
        <v>41</v>
      </c>
      <c r="D4835" s="17">
        <v>84.91</v>
      </c>
      <c r="E4835" s="17">
        <v>12723</v>
      </c>
      <c r="F4835" s="17">
        <v>79924.070000000065</v>
      </c>
    </row>
    <row r="4836" spans="2:6" x14ac:dyDescent="0.25">
      <c r="B4836" s="14">
        <v>4791</v>
      </c>
      <c r="C4836" s="17">
        <v>42</v>
      </c>
      <c r="D4836" s="17">
        <v>79.78</v>
      </c>
      <c r="E4836" s="17">
        <v>15113</v>
      </c>
      <c r="F4836" s="17">
        <v>317025.85999999987</v>
      </c>
    </row>
    <row r="4837" spans="2:6" x14ac:dyDescent="0.25">
      <c r="B4837" s="14">
        <v>4792</v>
      </c>
      <c r="C4837" s="17">
        <v>41</v>
      </c>
      <c r="D4837" s="17">
        <v>83.02</v>
      </c>
      <c r="E4837" s="17">
        <v>17018</v>
      </c>
      <c r="F4837" s="17">
        <v>426009.64000000013</v>
      </c>
    </row>
    <row r="4838" spans="2:6" x14ac:dyDescent="0.25">
      <c r="B4838" s="14">
        <v>4793</v>
      </c>
      <c r="C4838" s="17">
        <v>42</v>
      </c>
      <c r="D4838" s="17">
        <v>78.5</v>
      </c>
      <c r="E4838" s="17">
        <v>15333</v>
      </c>
      <c r="F4838" s="17">
        <v>353640.5</v>
      </c>
    </row>
    <row r="4839" spans="2:6" x14ac:dyDescent="0.25">
      <c r="B4839" s="14">
        <v>4794</v>
      </c>
      <c r="C4839" s="17">
        <v>42</v>
      </c>
      <c r="D4839" s="17">
        <v>96.07</v>
      </c>
      <c r="E4839" s="17">
        <v>24586</v>
      </c>
      <c r="F4839" s="17">
        <v>648024.98000000021</v>
      </c>
    </row>
    <row r="4840" spans="2:6" x14ac:dyDescent="0.25">
      <c r="B4840" s="14">
        <v>4795</v>
      </c>
      <c r="C4840" s="17">
        <v>41</v>
      </c>
      <c r="D4840" s="17">
        <v>99.98</v>
      </c>
      <c r="E4840" s="17">
        <v>11294</v>
      </c>
      <c r="F4840" s="17">
        <v>-194722.12</v>
      </c>
    </row>
    <row r="4841" spans="2:6" x14ac:dyDescent="0.25">
      <c r="B4841" s="14">
        <v>4796</v>
      </c>
      <c r="C4841" s="17">
        <v>39</v>
      </c>
      <c r="D4841" s="17">
        <v>76.5</v>
      </c>
      <c r="E4841" s="17">
        <v>22230</v>
      </c>
      <c r="F4841" s="17">
        <v>1006205</v>
      </c>
    </row>
    <row r="4842" spans="2:6" x14ac:dyDescent="0.25">
      <c r="B4842" s="14">
        <v>4797</v>
      </c>
      <c r="C4842" s="17">
        <v>39</v>
      </c>
      <c r="D4842" s="17">
        <v>76.48</v>
      </c>
      <c r="E4842" s="17">
        <v>14430</v>
      </c>
      <c r="F4842" s="17">
        <v>355193.59999999986</v>
      </c>
    </row>
    <row r="4843" spans="2:6" x14ac:dyDescent="0.25">
      <c r="B4843" s="14">
        <v>4798</v>
      </c>
      <c r="C4843" s="17">
        <v>43</v>
      </c>
      <c r="D4843" s="17">
        <v>85.2</v>
      </c>
      <c r="E4843" s="17">
        <v>13915</v>
      </c>
      <c r="F4843" s="17">
        <v>135182</v>
      </c>
    </row>
    <row r="4844" spans="2:6" x14ac:dyDescent="0.25">
      <c r="B4844" s="14">
        <v>4799</v>
      </c>
      <c r="C4844" s="17">
        <v>40</v>
      </c>
      <c r="D4844" s="17">
        <v>79.97</v>
      </c>
      <c r="E4844" s="17">
        <v>15788</v>
      </c>
      <c r="F4844" s="17">
        <v>397725.64000000013</v>
      </c>
    </row>
    <row r="4845" spans="2:6" x14ac:dyDescent="0.25">
      <c r="B4845" s="14">
        <v>4800</v>
      </c>
      <c r="C4845" s="17">
        <v>42</v>
      </c>
      <c r="D4845" s="17">
        <v>78.31</v>
      </c>
      <c r="E4845" s="17">
        <v>23965</v>
      </c>
      <c r="F4845" s="17">
        <v>1035805.8499999999</v>
      </c>
    </row>
    <row r="4846" spans="2:6" x14ac:dyDescent="0.25">
      <c r="B4846" s="14">
        <v>4801</v>
      </c>
      <c r="C4846" s="17">
        <v>43</v>
      </c>
      <c r="D4846" s="17">
        <v>93.95</v>
      </c>
      <c r="E4846" s="17">
        <v>11222</v>
      </c>
      <c r="F4846" s="17">
        <v>-153674.90000000002</v>
      </c>
    </row>
    <row r="4847" spans="2:6" x14ac:dyDescent="0.25">
      <c r="B4847" s="14">
        <v>4802</v>
      </c>
      <c r="C4847" s="17">
        <v>39</v>
      </c>
      <c r="D4847" s="17">
        <v>92.22</v>
      </c>
      <c r="E4847" s="17">
        <v>23552</v>
      </c>
      <c r="F4847" s="17">
        <v>746354.56</v>
      </c>
    </row>
    <row r="4848" spans="2:6" x14ac:dyDescent="0.25">
      <c r="B4848" s="14">
        <v>4803</v>
      </c>
      <c r="C4848" s="17">
        <v>44</v>
      </c>
      <c r="D4848" s="17">
        <v>84.89</v>
      </c>
      <c r="E4848" s="17">
        <v>16684</v>
      </c>
      <c r="F4848" s="17">
        <v>319715.24</v>
      </c>
    </row>
    <row r="4849" spans="2:6" x14ac:dyDescent="0.25">
      <c r="B4849" s="14">
        <v>4804</v>
      </c>
      <c r="C4849" s="17">
        <v>42</v>
      </c>
      <c r="D4849" s="17">
        <v>104.84</v>
      </c>
      <c r="E4849" s="17">
        <v>32395</v>
      </c>
      <c r="F4849" s="17">
        <v>839723.2</v>
      </c>
    </row>
    <row r="4850" spans="2:6" x14ac:dyDescent="0.25">
      <c r="B4850" s="14">
        <v>4805</v>
      </c>
      <c r="C4850" s="17">
        <v>44</v>
      </c>
      <c r="D4850" s="17">
        <v>88.69</v>
      </c>
      <c r="E4850" s="17">
        <v>16300</v>
      </c>
      <c r="F4850" s="17">
        <v>230853</v>
      </c>
    </row>
    <row r="4851" spans="2:6" x14ac:dyDescent="0.25">
      <c r="B4851" s="14">
        <v>4806</v>
      </c>
      <c r="C4851" s="17">
        <v>44</v>
      </c>
      <c r="D4851" s="17">
        <v>90.02</v>
      </c>
      <c r="E4851" s="17">
        <v>16745</v>
      </c>
      <c r="F4851" s="17">
        <v>238090.10000000009</v>
      </c>
    </row>
    <row r="4852" spans="2:6" x14ac:dyDescent="0.25">
      <c r="B4852" s="14">
        <v>4807</v>
      </c>
      <c r="C4852" s="17">
        <v>42</v>
      </c>
      <c r="D4852" s="17">
        <v>99.25</v>
      </c>
      <c r="E4852" s="17">
        <v>2654</v>
      </c>
      <c r="F4852" s="17">
        <v>-696731.5</v>
      </c>
    </row>
    <row r="4853" spans="2:6" x14ac:dyDescent="0.25">
      <c r="B4853" s="14">
        <v>4808</v>
      </c>
      <c r="C4853" s="17">
        <v>41</v>
      </c>
      <c r="D4853" s="17">
        <v>101.53</v>
      </c>
      <c r="E4853" s="17">
        <v>6531</v>
      </c>
      <c r="F4853" s="17">
        <v>-481194.43</v>
      </c>
    </row>
    <row r="4854" spans="2:6" x14ac:dyDescent="0.25">
      <c r="B4854" s="14">
        <v>4809</v>
      </c>
      <c r="C4854" s="17">
        <v>42</v>
      </c>
      <c r="D4854" s="17">
        <v>91.84</v>
      </c>
      <c r="E4854" s="17">
        <v>10620</v>
      </c>
      <c r="F4854" s="17">
        <v>-158000.80000000005</v>
      </c>
    </row>
    <row r="4855" spans="2:6" x14ac:dyDescent="0.25">
      <c r="B4855" s="14">
        <v>4810</v>
      </c>
      <c r="C4855" s="17">
        <v>41</v>
      </c>
      <c r="D4855" s="17">
        <v>103</v>
      </c>
      <c r="E4855" s="17">
        <v>12498</v>
      </c>
      <c r="F4855" s="17">
        <v>-162610</v>
      </c>
    </row>
    <row r="4856" spans="2:6" x14ac:dyDescent="0.25">
      <c r="B4856" s="14">
        <v>4811</v>
      </c>
      <c r="C4856" s="17">
        <v>40</v>
      </c>
      <c r="D4856" s="17">
        <v>83.32</v>
      </c>
      <c r="E4856" s="17">
        <v>23020</v>
      </c>
      <c r="F4856" s="17">
        <v>892153.60000000009</v>
      </c>
    </row>
    <row r="4857" spans="2:6" x14ac:dyDescent="0.25">
      <c r="B4857" s="14">
        <v>4812</v>
      </c>
      <c r="C4857" s="17">
        <v>39</v>
      </c>
      <c r="D4857" s="17">
        <v>79.91</v>
      </c>
      <c r="E4857" s="17">
        <v>25300</v>
      </c>
      <c r="F4857" s="17">
        <v>1176277</v>
      </c>
    </row>
    <row r="4858" spans="2:6" x14ac:dyDescent="0.25">
      <c r="B4858" s="14">
        <v>4813</v>
      </c>
      <c r="C4858" s="17">
        <v>41</v>
      </c>
      <c r="D4858" s="17">
        <v>96.88</v>
      </c>
      <c r="E4858" s="17">
        <v>12802</v>
      </c>
      <c r="F4858" s="17">
        <v>-67541.759999999893</v>
      </c>
    </row>
    <row r="4859" spans="2:6" x14ac:dyDescent="0.25">
      <c r="B4859" s="14">
        <v>4814</v>
      </c>
      <c r="C4859" s="17">
        <v>42</v>
      </c>
      <c r="D4859" s="17">
        <v>100.83</v>
      </c>
      <c r="E4859" s="17">
        <v>26060</v>
      </c>
      <c r="F4859" s="17">
        <v>613790.19999999995</v>
      </c>
    </row>
    <row r="4860" spans="2:6" x14ac:dyDescent="0.25">
      <c r="B4860" s="14">
        <v>4815</v>
      </c>
      <c r="C4860" s="17">
        <v>42</v>
      </c>
      <c r="D4860" s="17">
        <v>79.34</v>
      </c>
      <c r="E4860" s="17">
        <v>11410</v>
      </c>
      <c r="F4860" s="17">
        <v>36100.599999999977</v>
      </c>
    </row>
    <row r="4861" spans="2:6" x14ac:dyDescent="0.25">
      <c r="B4861" s="14">
        <v>4816</v>
      </c>
      <c r="C4861" s="17">
        <v>43</v>
      </c>
      <c r="D4861" s="17">
        <v>95.14</v>
      </c>
      <c r="E4861" s="17">
        <v>24441</v>
      </c>
      <c r="F4861" s="17">
        <v>637479.26</v>
      </c>
    </row>
    <row r="4862" spans="2:6" x14ac:dyDescent="0.25">
      <c r="B4862" s="14">
        <v>4817</v>
      </c>
      <c r="C4862" s="17">
        <v>40</v>
      </c>
      <c r="D4862" s="17">
        <v>97.97</v>
      </c>
      <c r="E4862" s="17">
        <v>26449</v>
      </c>
      <c r="F4862" s="17">
        <v>764182.47</v>
      </c>
    </row>
    <row r="4863" spans="2:6" x14ac:dyDescent="0.25">
      <c r="B4863" s="14">
        <v>4818</v>
      </c>
      <c r="C4863" s="17">
        <v>44</v>
      </c>
      <c r="D4863" s="17">
        <v>91.87</v>
      </c>
      <c r="E4863" s="17">
        <v>16573</v>
      </c>
      <c r="F4863" s="17">
        <v>196253.48999999987</v>
      </c>
    </row>
    <row r="4864" spans="2:6" x14ac:dyDescent="0.25">
      <c r="B4864" s="14">
        <v>4819</v>
      </c>
      <c r="C4864" s="17">
        <v>42</v>
      </c>
      <c r="D4864" s="17">
        <v>86.96</v>
      </c>
      <c r="E4864" s="17">
        <v>15425</v>
      </c>
      <c r="F4864" s="17">
        <v>230367</v>
      </c>
    </row>
    <row r="4865" spans="2:6" x14ac:dyDescent="0.25">
      <c r="B4865" s="14">
        <v>4820</v>
      </c>
      <c r="C4865" s="17">
        <v>43</v>
      </c>
      <c r="D4865" s="17">
        <v>103.98</v>
      </c>
      <c r="E4865" s="17">
        <v>14003</v>
      </c>
      <c r="F4865" s="17">
        <v>-121563.94000000006</v>
      </c>
    </row>
    <row r="4866" spans="2:6" x14ac:dyDescent="0.25">
      <c r="B4866" s="14">
        <v>4821</v>
      </c>
      <c r="C4866" s="17">
        <v>42</v>
      </c>
      <c r="D4866" s="17">
        <v>89.22</v>
      </c>
      <c r="E4866" s="17">
        <v>10939</v>
      </c>
      <c r="F4866" s="17">
        <v>-108554.57999999996</v>
      </c>
    </row>
    <row r="4867" spans="2:6" x14ac:dyDescent="0.25">
      <c r="B4867" s="14">
        <v>4822</v>
      </c>
      <c r="C4867" s="17">
        <v>39</v>
      </c>
      <c r="D4867" s="17">
        <v>87.39</v>
      </c>
      <c r="E4867" s="17">
        <v>9377</v>
      </c>
      <c r="F4867" s="17">
        <v>-169136.03000000003</v>
      </c>
    </row>
    <row r="4868" spans="2:6" x14ac:dyDescent="0.25">
      <c r="B4868" s="14">
        <v>4823</v>
      </c>
      <c r="C4868" s="17">
        <v>39</v>
      </c>
      <c r="D4868" s="17">
        <v>79.599999999999994</v>
      </c>
      <c r="E4868" s="17">
        <v>18469</v>
      </c>
      <c r="F4868" s="17">
        <v>634907.60000000009</v>
      </c>
    </row>
    <row r="4869" spans="2:6" x14ac:dyDescent="0.25">
      <c r="B4869" s="14">
        <v>4824</v>
      </c>
      <c r="C4869" s="17">
        <v>43</v>
      </c>
      <c r="D4869" s="17">
        <v>87.04</v>
      </c>
      <c r="E4869" s="17">
        <v>12259</v>
      </c>
      <c r="F4869" s="17">
        <v>-4619.3600000001024</v>
      </c>
    </row>
    <row r="4870" spans="2:6" x14ac:dyDescent="0.25">
      <c r="B4870" s="14">
        <v>4825</v>
      </c>
      <c r="C4870" s="17">
        <v>44</v>
      </c>
      <c r="D4870" s="17">
        <v>88.99</v>
      </c>
      <c r="E4870" s="17">
        <v>14345</v>
      </c>
      <c r="F4870" s="17">
        <v>96913.45000000007</v>
      </c>
    </row>
    <row r="4871" spans="2:6" x14ac:dyDescent="0.25">
      <c r="B4871" s="14">
        <v>4826</v>
      </c>
      <c r="C4871" s="17">
        <v>41</v>
      </c>
      <c r="D4871" s="17">
        <v>86.73</v>
      </c>
      <c r="E4871" s="17">
        <v>15252</v>
      </c>
      <c r="F4871" s="17">
        <v>237010.04000000004</v>
      </c>
    </row>
    <row r="4872" spans="2:6" x14ac:dyDescent="0.25">
      <c r="B4872" s="14">
        <v>4827</v>
      </c>
      <c r="C4872" s="17">
        <v>40</v>
      </c>
      <c r="D4872" s="17">
        <v>88.82</v>
      </c>
      <c r="E4872" s="17">
        <v>9756</v>
      </c>
      <c r="F4872" s="17">
        <v>-165323.91999999993</v>
      </c>
    </row>
    <row r="4873" spans="2:6" x14ac:dyDescent="0.25">
      <c r="B4873" s="14">
        <v>4828</v>
      </c>
      <c r="C4873" s="17">
        <v>41</v>
      </c>
      <c r="D4873" s="17">
        <v>82.57</v>
      </c>
      <c r="E4873" s="17">
        <v>18563</v>
      </c>
      <c r="F4873" s="17">
        <v>550207.09000000008</v>
      </c>
    </row>
    <row r="4874" spans="2:6" x14ac:dyDescent="0.25">
      <c r="B4874" s="14">
        <v>4829</v>
      </c>
      <c r="C4874" s="17">
        <v>40</v>
      </c>
      <c r="D4874" s="17">
        <v>82.19</v>
      </c>
      <c r="E4874" s="17">
        <v>8957</v>
      </c>
      <c r="F4874" s="17">
        <v>-162012.82999999996</v>
      </c>
    </row>
    <row r="4875" spans="2:6" x14ac:dyDescent="0.25">
      <c r="B4875" s="14">
        <v>4830</v>
      </c>
      <c r="C4875" s="17">
        <v>39</v>
      </c>
      <c r="D4875" s="17">
        <v>98.71</v>
      </c>
      <c r="E4875" s="17">
        <v>16923</v>
      </c>
      <c r="F4875" s="17">
        <v>187210.67000000016</v>
      </c>
    </row>
    <row r="4876" spans="2:6" x14ac:dyDescent="0.25">
      <c r="B4876" s="14">
        <v>4831</v>
      </c>
      <c r="C4876" s="17">
        <v>43</v>
      </c>
      <c r="D4876" s="17">
        <v>80.58</v>
      </c>
      <c r="E4876" s="17">
        <v>27837</v>
      </c>
      <c r="F4876" s="17">
        <v>1249466.54</v>
      </c>
    </row>
    <row r="4877" spans="2:6" x14ac:dyDescent="0.25">
      <c r="B4877" s="14">
        <v>4832</v>
      </c>
      <c r="C4877" s="17">
        <v>43</v>
      </c>
      <c r="D4877" s="17">
        <v>84.25</v>
      </c>
      <c r="E4877" s="17">
        <v>16878</v>
      </c>
      <c r="F4877" s="17">
        <v>360996.5</v>
      </c>
    </row>
    <row r="4878" spans="2:6" x14ac:dyDescent="0.25">
      <c r="B4878" s="14">
        <v>4833</v>
      </c>
      <c r="C4878" s="17">
        <v>41</v>
      </c>
      <c r="D4878" s="17">
        <v>83.64</v>
      </c>
      <c r="E4878" s="17">
        <v>26357</v>
      </c>
      <c r="F4878" s="17">
        <v>1109906.52</v>
      </c>
    </row>
    <row r="4879" spans="2:6" x14ac:dyDescent="0.25">
      <c r="B4879" s="14">
        <v>4834</v>
      </c>
      <c r="C4879" s="17">
        <v>45</v>
      </c>
      <c r="D4879" s="17">
        <v>98.43</v>
      </c>
      <c r="E4879" s="17">
        <v>16867</v>
      </c>
      <c r="F4879" s="17">
        <v>87299.189999999828</v>
      </c>
    </row>
    <row r="4880" spans="2:6" x14ac:dyDescent="0.25">
      <c r="B4880" s="14">
        <v>4835</v>
      </c>
      <c r="C4880" s="17">
        <v>44</v>
      </c>
      <c r="D4880" s="17">
        <v>84.34</v>
      </c>
      <c r="E4880" s="17">
        <v>12060</v>
      </c>
      <c r="F4880" s="17">
        <v>2159.5999999999767</v>
      </c>
    </row>
    <row r="4881" spans="2:6" x14ac:dyDescent="0.25">
      <c r="B4881" s="14">
        <v>4836</v>
      </c>
      <c r="C4881" s="17">
        <v>42</v>
      </c>
      <c r="D4881" s="17">
        <v>83.9</v>
      </c>
      <c r="E4881" s="17">
        <v>11977</v>
      </c>
      <c r="F4881" s="17">
        <v>25518.699999999953</v>
      </c>
    </row>
    <row r="4882" spans="2:6" x14ac:dyDescent="0.25">
      <c r="B4882" s="14">
        <v>4837</v>
      </c>
      <c r="C4882" s="17">
        <v>42</v>
      </c>
      <c r="D4882" s="17">
        <v>99.01</v>
      </c>
      <c r="E4882" s="17">
        <v>17250</v>
      </c>
      <c r="F4882" s="17">
        <v>150327.49999999988</v>
      </c>
    </row>
    <row r="4883" spans="2:6" x14ac:dyDescent="0.25">
      <c r="B4883" s="14">
        <v>4838</v>
      </c>
      <c r="C4883" s="17">
        <v>42</v>
      </c>
      <c r="D4883" s="17">
        <v>89.5</v>
      </c>
      <c r="E4883" s="17">
        <v>21518</v>
      </c>
      <c r="F4883" s="17">
        <v>602465</v>
      </c>
    </row>
    <row r="4884" spans="2:6" x14ac:dyDescent="0.25">
      <c r="B4884" s="14">
        <v>4839</v>
      </c>
      <c r="C4884" s="17">
        <v>43</v>
      </c>
      <c r="D4884" s="17">
        <v>95.6</v>
      </c>
      <c r="E4884" s="17">
        <v>18806</v>
      </c>
      <c r="F4884" s="17">
        <v>285882.40000000014</v>
      </c>
    </row>
    <row r="4885" spans="2:6" x14ac:dyDescent="0.25">
      <c r="B4885" s="14">
        <v>4840</v>
      </c>
      <c r="C4885" s="17">
        <v>40</v>
      </c>
      <c r="D4885" s="17">
        <v>94.43</v>
      </c>
      <c r="E4885" s="17">
        <v>21146</v>
      </c>
      <c r="F4885" s="17">
        <v>515397.22</v>
      </c>
    </row>
    <row r="4886" spans="2:6" x14ac:dyDescent="0.25">
      <c r="B4886" s="14">
        <v>4841</v>
      </c>
      <c r="C4886" s="17">
        <v>43</v>
      </c>
      <c r="D4886" s="17">
        <v>85.78</v>
      </c>
      <c r="E4886" s="17">
        <v>17562</v>
      </c>
      <c r="F4886" s="17">
        <v>383203.6399999999</v>
      </c>
    </row>
    <row r="4887" spans="2:6" x14ac:dyDescent="0.25">
      <c r="B4887" s="14">
        <v>4842</v>
      </c>
      <c r="C4887" s="17">
        <v>40</v>
      </c>
      <c r="D4887" s="17">
        <v>89.48</v>
      </c>
      <c r="E4887" s="17">
        <v>17926</v>
      </c>
      <c r="F4887" s="17">
        <v>396215.52</v>
      </c>
    </row>
    <row r="4888" spans="2:6" x14ac:dyDescent="0.25">
      <c r="B4888" s="14">
        <v>4843</v>
      </c>
      <c r="C4888" s="17">
        <v>41</v>
      </c>
      <c r="D4888" s="17">
        <v>86.91</v>
      </c>
      <c r="E4888" s="17">
        <v>8059</v>
      </c>
      <c r="F4888" s="17">
        <v>-277085.68999999994</v>
      </c>
    </row>
    <row r="4889" spans="2:6" x14ac:dyDescent="0.25">
      <c r="B4889" s="14">
        <v>4844</v>
      </c>
      <c r="C4889" s="17">
        <v>41</v>
      </c>
      <c r="D4889" s="17">
        <v>76.92</v>
      </c>
      <c r="E4889" s="17">
        <v>20535</v>
      </c>
      <c r="F4889" s="17">
        <v>814977.8</v>
      </c>
    </row>
    <row r="4890" spans="2:6" x14ac:dyDescent="0.25">
      <c r="B4890" s="14">
        <v>4845</v>
      </c>
      <c r="C4890" s="17">
        <v>43</v>
      </c>
      <c r="D4890" s="17">
        <v>94.63</v>
      </c>
      <c r="E4890" s="17">
        <v>29414</v>
      </c>
      <c r="F4890" s="17">
        <v>955137.18000000017</v>
      </c>
    </row>
    <row r="4891" spans="2:6" x14ac:dyDescent="0.25">
      <c r="B4891" s="14">
        <v>4846</v>
      </c>
      <c r="C4891" s="17">
        <v>40</v>
      </c>
      <c r="D4891" s="17">
        <v>83.94</v>
      </c>
      <c r="E4891" s="17">
        <v>19682</v>
      </c>
      <c r="F4891" s="17">
        <v>627330.92000000016</v>
      </c>
    </row>
    <row r="4892" spans="2:6" x14ac:dyDescent="0.25">
      <c r="B4892" s="14">
        <v>4847</v>
      </c>
      <c r="C4892" s="17">
        <v>44</v>
      </c>
      <c r="D4892" s="17">
        <v>90.82</v>
      </c>
      <c r="E4892" s="17">
        <v>22719</v>
      </c>
      <c r="F4892" s="17">
        <v>608105.42000000016</v>
      </c>
    </row>
    <row r="4893" spans="2:6" x14ac:dyDescent="0.25">
      <c r="B4893" s="14">
        <v>4848</v>
      </c>
      <c r="C4893" s="17">
        <v>43</v>
      </c>
      <c r="D4893" s="17">
        <v>100.57</v>
      </c>
      <c r="E4893" s="17">
        <v>16669</v>
      </c>
      <c r="F4893" s="17">
        <v>73962.670000000158</v>
      </c>
    </row>
    <row r="4894" spans="2:6" x14ac:dyDescent="0.25">
      <c r="B4894" s="14">
        <v>4849</v>
      </c>
      <c r="C4894" s="17">
        <v>41</v>
      </c>
      <c r="D4894" s="17">
        <v>94.61</v>
      </c>
      <c r="E4894" s="17">
        <v>18877</v>
      </c>
      <c r="F4894" s="17">
        <v>346613.03</v>
      </c>
    </row>
    <row r="4895" spans="2:6" x14ac:dyDescent="0.25">
      <c r="B4895" s="14">
        <v>4850</v>
      </c>
      <c r="C4895" s="17">
        <v>42</v>
      </c>
      <c r="D4895" s="17">
        <v>90.88</v>
      </c>
      <c r="E4895" s="17">
        <v>14133</v>
      </c>
      <c r="F4895" s="17">
        <v>84473.960000000079</v>
      </c>
    </row>
    <row r="4896" spans="2:6" x14ac:dyDescent="0.25">
      <c r="B4896" s="14">
        <v>4851</v>
      </c>
      <c r="C4896" s="17">
        <v>43</v>
      </c>
      <c r="D4896" s="17">
        <v>76</v>
      </c>
      <c r="E4896" s="17">
        <v>14598</v>
      </c>
      <c r="F4896" s="17">
        <v>317840</v>
      </c>
    </row>
    <row r="4897" spans="2:6" x14ac:dyDescent="0.25">
      <c r="B4897" s="14">
        <v>4852</v>
      </c>
      <c r="C4897" s="17">
        <v>43</v>
      </c>
      <c r="D4897" s="17">
        <v>94.09</v>
      </c>
      <c r="E4897" s="17">
        <v>16040</v>
      </c>
      <c r="F4897" s="17">
        <v>143036.39999999991</v>
      </c>
    </row>
    <row r="4898" spans="2:6" x14ac:dyDescent="0.25">
      <c r="B4898" s="14">
        <v>4853</v>
      </c>
      <c r="C4898" s="17">
        <v>41</v>
      </c>
      <c r="D4898" s="17">
        <v>103.82</v>
      </c>
      <c r="E4898" s="17">
        <v>15030</v>
      </c>
      <c r="F4898" s="17">
        <v>-35674.59999999986</v>
      </c>
    </row>
    <row r="4899" spans="2:6" x14ac:dyDescent="0.25">
      <c r="B4899" s="14">
        <v>4854</v>
      </c>
      <c r="C4899" s="17">
        <v>40</v>
      </c>
      <c r="D4899" s="17">
        <v>88.13</v>
      </c>
      <c r="E4899" s="17">
        <v>23489</v>
      </c>
      <c r="F4899" s="17">
        <v>814665.43000000017</v>
      </c>
    </row>
    <row r="4900" spans="2:6" x14ac:dyDescent="0.25">
      <c r="B4900" s="14">
        <v>4855</v>
      </c>
      <c r="C4900" s="17">
        <v>40</v>
      </c>
      <c r="D4900" s="17">
        <v>80.16</v>
      </c>
      <c r="E4900" s="17">
        <v>16917</v>
      </c>
      <c r="F4900" s="17">
        <v>483736.28</v>
      </c>
    </row>
    <row r="4901" spans="2:6" x14ac:dyDescent="0.25">
      <c r="B4901" s="14">
        <v>4856</v>
      </c>
      <c r="C4901" s="17">
        <v>40</v>
      </c>
      <c r="D4901" s="17">
        <v>104.91</v>
      </c>
      <c r="E4901" s="17">
        <v>23557</v>
      </c>
      <c r="F4901" s="17">
        <v>424198.13000000012</v>
      </c>
    </row>
    <row r="4902" spans="2:6" x14ac:dyDescent="0.25">
      <c r="B4902" s="14">
        <v>4857</v>
      </c>
      <c r="C4902" s="17">
        <v>41</v>
      </c>
      <c r="D4902" s="17">
        <v>79.48</v>
      </c>
      <c r="E4902" s="17">
        <v>25657</v>
      </c>
      <c r="F4902" s="17">
        <v>1164587.6399999999</v>
      </c>
    </row>
    <row r="4903" spans="2:6" x14ac:dyDescent="0.25">
      <c r="B4903" s="14">
        <v>4858</v>
      </c>
      <c r="C4903" s="17">
        <v>42</v>
      </c>
      <c r="D4903" s="17">
        <v>104.05</v>
      </c>
      <c r="E4903" s="17">
        <v>17917</v>
      </c>
      <c r="F4903" s="17">
        <v>98705.150000000023</v>
      </c>
    </row>
    <row r="4904" spans="2:6" x14ac:dyDescent="0.25">
      <c r="B4904" s="14">
        <v>4859</v>
      </c>
      <c r="C4904" s="17">
        <v>42</v>
      </c>
      <c r="D4904" s="17">
        <v>84.54</v>
      </c>
      <c r="E4904" s="17">
        <v>19925</v>
      </c>
      <c r="F4904" s="17">
        <v>593765.49999999977</v>
      </c>
    </row>
    <row r="4905" spans="2:6" x14ac:dyDescent="0.25">
      <c r="B4905" s="14">
        <v>4860</v>
      </c>
      <c r="C4905" s="17">
        <v>42</v>
      </c>
      <c r="D4905" s="17">
        <v>98.03</v>
      </c>
      <c r="E4905" s="17">
        <v>32083</v>
      </c>
      <c r="F4905" s="17">
        <v>1041934.51</v>
      </c>
    </row>
    <row r="4906" spans="2:6" x14ac:dyDescent="0.25">
      <c r="B4906" s="14">
        <v>4861</v>
      </c>
      <c r="C4906" s="17">
        <v>40</v>
      </c>
      <c r="D4906" s="17">
        <v>82.07</v>
      </c>
      <c r="E4906" s="17">
        <v>19353</v>
      </c>
      <c r="F4906" s="17">
        <v>638826.29</v>
      </c>
    </row>
    <row r="4907" spans="2:6" x14ac:dyDescent="0.25">
      <c r="B4907" s="14">
        <v>4862</v>
      </c>
      <c r="C4907" s="17">
        <v>44</v>
      </c>
      <c r="D4907" s="17">
        <v>78.88</v>
      </c>
      <c r="E4907" s="17">
        <v>15334</v>
      </c>
      <c r="F4907" s="17">
        <v>317224.08000000007</v>
      </c>
    </row>
    <row r="4908" spans="2:6" x14ac:dyDescent="0.25">
      <c r="B4908" s="14">
        <v>4863</v>
      </c>
      <c r="C4908" s="17">
        <v>41</v>
      </c>
      <c r="D4908" s="17">
        <v>89.32</v>
      </c>
      <c r="E4908" s="17">
        <v>14351</v>
      </c>
      <c r="F4908" s="17">
        <v>135626.68000000005</v>
      </c>
    </row>
    <row r="4909" spans="2:6" x14ac:dyDescent="0.25">
      <c r="B4909" s="14">
        <v>4864</v>
      </c>
      <c r="C4909" s="17">
        <v>40</v>
      </c>
      <c r="D4909" s="17">
        <v>76.290000000000006</v>
      </c>
      <c r="E4909" s="17">
        <v>17696</v>
      </c>
      <c r="F4909" s="17">
        <v>613636.15999999992</v>
      </c>
    </row>
    <row r="4910" spans="2:6" x14ac:dyDescent="0.25">
      <c r="B4910" s="14">
        <v>4865</v>
      </c>
      <c r="C4910" s="17">
        <v>43</v>
      </c>
      <c r="D4910" s="17">
        <v>87.96</v>
      </c>
      <c r="E4910" s="17">
        <v>22221</v>
      </c>
      <c r="F4910" s="17">
        <v>661916.84000000008</v>
      </c>
    </row>
    <row r="4911" spans="2:6" x14ac:dyDescent="0.25">
      <c r="B4911" s="14">
        <v>4866</v>
      </c>
      <c r="C4911" s="17">
        <v>43</v>
      </c>
      <c r="D4911" s="17">
        <v>79.69</v>
      </c>
      <c r="E4911" s="17">
        <v>16815</v>
      </c>
      <c r="F4911" s="17">
        <v>433152.65000000014</v>
      </c>
    </row>
    <row r="4912" spans="2:6" x14ac:dyDescent="0.25">
      <c r="B4912" s="14">
        <v>4867</v>
      </c>
      <c r="C4912" s="17">
        <v>41</v>
      </c>
      <c r="D4912" s="17">
        <v>100.06</v>
      </c>
      <c r="E4912" s="17">
        <v>18558</v>
      </c>
      <c r="F4912" s="17">
        <v>225250.52000000002</v>
      </c>
    </row>
    <row r="4913" spans="2:6" x14ac:dyDescent="0.25">
      <c r="B4913" s="14">
        <v>4868</v>
      </c>
      <c r="C4913" s="17">
        <v>44</v>
      </c>
      <c r="D4913" s="17">
        <v>78.47</v>
      </c>
      <c r="E4913" s="17">
        <v>15524</v>
      </c>
      <c r="F4913" s="17">
        <v>338051.72</v>
      </c>
    </row>
    <row r="4914" spans="2:6" x14ac:dyDescent="0.25">
      <c r="B4914" s="14">
        <v>4869</v>
      </c>
      <c r="C4914" s="17">
        <v>42</v>
      </c>
      <c r="D4914" s="17">
        <v>103.67</v>
      </c>
      <c r="E4914" s="17">
        <v>16245</v>
      </c>
      <c r="F4914" s="17">
        <v>16345.849999999977</v>
      </c>
    </row>
    <row r="4915" spans="2:6" x14ac:dyDescent="0.25">
      <c r="B4915" s="14">
        <v>4870</v>
      </c>
      <c r="C4915" s="17">
        <v>45</v>
      </c>
      <c r="D4915" s="17">
        <v>81.62</v>
      </c>
      <c r="E4915" s="17">
        <v>19515</v>
      </c>
      <c r="F4915" s="17">
        <v>562495.69999999995</v>
      </c>
    </row>
    <row r="4916" spans="2:6" x14ac:dyDescent="0.25">
      <c r="B4916" s="14">
        <v>4871</v>
      </c>
      <c r="C4916" s="17">
        <v>40</v>
      </c>
      <c r="D4916" s="17">
        <v>97.11</v>
      </c>
      <c r="E4916" s="17">
        <v>17566</v>
      </c>
      <c r="F4916" s="17">
        <v>237159.74</v>
      </c>
    </row>
    <row r="4917" spans="2:6" x14ac:dyDescent="0.25">
      <c r="B4917" s="14">
        <v>4872</v>
      </c>
      <c r="C4917" s="17">
        <v>39</v>
      </c>
      <c r="D4917" s="17">
        <v>104.8</v>
      </c>
      <c r="E4917" s="17">
        <v>35470</v>
      </c>
      <c r="F4917" s="17">
        <v>1107944</v>
      </c>
    </row>
    <row r="4918" spans="2:6" x14ac:dyDescent="0.25">
      <c r="B4918" s="14">
        <v>4873</v>
      </c>
      <c r="C4918" s="17">
        <v>42</v>
      </c>
      <c r="D4918" s="17">
        <v>101.74</v>
      </c>
      <c r="E4918" s="17">
        <v>18607</v>
      </c>
      <c r="F4918" s="17">
        <v>178222.82000000007</v>
      </c>
    </row>
    <row r="4919" spans="2:6" x14ac:dyDescent="0.25">
      <c r="B4919" s="14">
        <v>4874</v>
      </c>
      <c r="C4919" s="17">
        <v>41</v>
      </c>
      <c r="D4919" s="17">
        <v>89.67</v>
      </c>
      <c r="E4919" s="17">
        <v>19356</v>
      </c>
      <c r="F4919" s="17">
        <v>472595.48</v>
      </c>
    </row>
    <row r="4920" spans="2:6" x14ac:dyDescent="0.25">
      <c r="B4920" s="14">
        <v>4875</v>
      </c>
      <c r="C4920" s="17">
        <v>40</v>
      </c>
      <c r="D4920" s="17">
        <v>97.42</v>
      </c>
      <c r="E4920" s="17">
        <v>17805</v>
      </c>
      <c r="F4920" s="17">
        <v>246431.89999999991</v>
      </c>
    </row>
    <row r="4921" spans="2:6" x14ac:dyDescent="0.25">
      <c r="B4921" s="14">
        <v>4876</v>
      </c>
      <c r="C4921" s="17">
        <v>40</v>
      </c>
      <c r="D4921" s="17">
        <v>80.599999999999994</v>
      </c>
      <c r="E4921" s="17">
        <v>15308</v>
      </c>
      <c r="F4921" s="17">
        <v>350147.20000000019</v>
      </c>
    </row>
    <row r="4922" spans="2:6" x14ac:dyDescent="0.25">
      <c r="B4922" s="14">
        <v>4877</v>
      </c>
      <c r="C4922" s="17">
        <v>41</v>
      </c>
      <c r="D4922" s="17">
        <v>92.05</v>
      </c>
      <c r="E4922" s="17">
        <v>13768</v>
      </c>
      <c r="F4922" s="17">
        <v>57999.600000000093</v>
      </c>
    </row>
    <row r="4923" spans="2:6" x14ac:dyDescent="0.25">
      <c r="B4923" s="14">
        <v>4878</v>
      </c>
      <c r="C4923" s="17">
        <v>42</v>
      </c>
      <c r="D4923" s="17">
        <v>76.900000000000006</v>
      </c>
      <c r="E4923" s="17">
        <v>20272</v>
      </c>
      <c r="F4923" s="17">
        <v>773787.2</v>
      </c>
    </row>
    <row r="4924" spans="2:6" x14ac:dyDescent="0.25">
      <c r="B4924" s="14">
        <v>4879</v>
      </c>
      <c r="C4924" s="17">
        <v>41</v>
      </c>
      <c r="D4924" s="17">
        <v>80.38</v>
      </c>
      <c r="E4924" s="17">
        <v>9641</v>
      </c>
      <c r="F4924" s="17">
        <v>-101665.57999999996</v>
      </c>
    </row>
    <row r="4925" spans="2:6" x14ac:dyDescent="0.25">
      <c r="B4925" s="14">
        <v>4880</v>
      </c>
      <c r="C4925" s="17">
        <v>42</v>
      </c>
      <c r="D4925" s="17">
        <v>101.41</v>
      </c>
      <c r="E4925" s="17">
        <v>22270</v>
      </c>
      <c r="F4925" s="17">
        <v>387989.30000000005</v>
      </c>
    </row>
    <row r="4926" spans="2:6" x14ac:dyDescent="0.25">
      <c r="B4926" s="14">
        <v>4881</v>
      </c>
      <c r="C4926" s="17">
        <v>42</v>
      </c>
      <c r="D4926" s="17">
        <v>100.24</v>
      </c>
      <c r="E4926" s="17">
        <v>21077</v>
      </c>
      <c r="F4926" s="17">
        <v>346330.52</v>
      </c>
    </row>
    <row r="4927" spans="2:6" x14ac:dyDescent="0.25">
      <c r="B4927" s="14">
        <v>4882</v>
      </c>
      <c r="C4927" s="17">
        <v>41</v>
      </c>
      <c r="D4927" s="17">
        <v>89.04</v>
      </c>
      <c r="E4927" s="17">
        <v>22825</v>
      </c>
      <c r="F4927" s="17">
        <v>724011.99999999977</v>
      </c>
    </row>
    <row r="4928" spans="2:6" x14ac:dyDescent="0.25">
      <c r="B4928" s="14">
        <v>4883</v>
      </c>
      <c r="C4928" s="17">
        <v>42</v>
      </c>
      <c r="D4928" s="17">
        <v>93.14</v>
      </c>
      <c r="E4928" s="17">
        <v>20307</v>
      </c>
      <c r="F4928" s="17">
        <v>446805.02</v>
      </c>
    </row>
    <row r="4929" spans="2:6" x14ac:dyDescent="0.25">
      <c r="B4929" s="14">
        <v>4884</v>
      </c>
      <c r="C4929" s="17">
        <v>41</v>
      </c>
      <c r="D4929" s="17">
        <v>84.06</v>
      </c>
      <c r="E4929" s="17">
        <v>13860</v>
      </c>
      <c r="F4929" s="17">
        <v>174808.40000000002</v>
      </c>
    </row>
    <row r="4930" spans="2:6" x14ac:dyDescent="0.25">
      <c r="B4930" s="14">
        <v>4885</v>
      </c>
      <c r="C4930" s="17">
        <v>42</v>
      </c>
      <c r="D4930" s="17">
        <v>84.73</v>
      </c>
      <c r="E4930" s="17">
        <v>23229</v>
      </c>
      <c r="F4930" s="17">
        <v>828759.82999999984</v>
      </c>
    </row>
    <row r="4931" spans="2:6" x14ac:dyDescent="0.25">
      <c r="B4931" s="14">
        <v>4886</v>
      </c>
      <c r="C4931" s="17">
        <v>42</v>
      </c>
      <c r="D4931" s="17">
        <v>93.14</v>
      </c>
      <c r="E4931" s="17">
        <v>25934</v>
      </c>
      <c r="F4931" s="17">
        <v>806145.24</v>
      </c>
    </row>
    <row r="4932" spans="2:6" x14ac:dyDescent="0.25">
      <c r="B4932" s="14">
        <v>4887</v>
      </c>
      <c r="C4932" s="17">
        <v>39</v>
      </c>
      <c r="D4932" s="17">
        <v>79.38</v>
      </c>
      <c r="E4932" s="17">
        <v>16033</v>
      </c>
      <c r="F4932" s="17">
        <v>442580.45999999996</v>
      </c>
    </row>
    <row r="4933" spans="2:6" x14ac:dyDescent="0.25">
      <c r="B4933" s="14">
        <v>4888</v>
      </c>
      <c r="C4933" s="17">
        <v>42</v>
      </c>
      <c r="D4933" s="17">
        <v>80.38</v>
      </c>
      <c r="E4933" s="17">
        <v>16135</v>
      </c>
      <c r="F4933" s="17">
        <v>386263.70000000019</v>
      </c>
    </row>
    <row r="4934" spans="2:6" x14ac:dyDescent="0.25">
      <c r="B4934" s="14">
        <v>4889</v>
      </c>
      <c r="C4934" s="17">
        <v>40</v>
      </c>
      <c r="D4934" s="17">
        <v>79.099999999999994</v>
      </c>
      <c r="E4934" s="17">
        <v>18064</v>
      </c>
      <c r="F4934" s="17">
        <v>593313.60000000009</v>
      </c>
    </row>
    <row r="4935" spans="2:6" x14ac:dyDescent="0.25">
      <c r="B4935" s="14">
        <v>4890</v>
      </c>
      <c r="C4935" s="17">
        <v>45</v>
      </c>
      <c r="D4935" s="17">
        <v>82.62</v>
      </c>
      <c r="E4935" s="17">
        <v>12377</v>
      </c>
      <c r="F4935" s="17">
        <v>33470.259999999893</v>
      </c>
    </row>
    <row r="4936" spans="2:6" x14ac:dyDescent="0.25">
      <c r="B4936" s="14">
        <v>4891</v>
      </c>
      <c r="C4936" s="17">
        <v>44</v>
      </c>
      <c r="D4936" s="17">
        <v>94.54</v>
      </c>
      <c r="E4936" s="17">
        <v>15842</v>
      </c>
      <c r="F4936" s="17">
        <v>107807.31999999995</v>
      </c>
    </row>
    <row r="4937" spans="2:6" x14ac:dyDescent="0.25">
      <c r="B4937" s="14">
        <v>4892</v>
      </c>
      <c r="C4937" s="17">
        <v>41</v>
      </c>
      <c r="D4937" s="17">
        <v>99.55</v>
      </c>
      <c r="E4937" s="17">
        <v>16789</v>
      </c>
      <c r="F4937" s="17">
        <v>131317.05000000005</v>
      </c>
    </row>
    <row r="4938" spans="2:6" x14ac:dyDescent="0.25">
      <c r="B4938" s="14">
        <v>4893</v>
      </c>
      <c r="C4938" s="17">
        <v>42</v>
      </c>
      <c r="D4938" s="17">
        <v>79.97</v>
      </c>
      <c r="E4938" s="17">
        <v>14766</v>
      </c>
      <c r="F4938" s="17">
        <v>287424.98</v>
      </c>
    </row>
    <row r="4939" spans="2:6" x14ac:dyDescent="0.25">
      <c r="B4939" s="14">
        <v>4894</v>
      </c>
      <c r="C4939" s="17">
        <v>44</v>
      </c>
      <c r="D4939" s="17">
        <v>83.53</v>
      </c>
      <c r="E4939" s="17">
        <v>14013</v>
      </c>
      <c r="F4939" s="17">
        <v>151509.10999999999</v>
      </c>
    </row>
    <row r="4940" spans="2:6" x14ac:dyDescent="0.25">
      <c r="B4940" s="14">
        <v>4895</v>
      </c>
      <c r="C4940" s="17">
        <v>41</v>
      </c>
      <c r="D4940" s="17">
        <v>85.63</v>
      </c>
      <c r="E4940" s="17">
        <v>29639</v>
      </c>
      <c r="F4940" s="17">
        <v>1294974.4300000002</v>
      </c>
    </row>
    <row r="4941" spans="2:6" x14ac:dyDescent="0.25">
      <c r="B4941" s="14">
        <v>4896</v>
      </c>
      <c r="C4941" s="17">
        <v>44</v>
      </c>
      <c r="D4941" s="17">
        <v>102.92</v>
      </c>
      <c r="E4941" s="17">
        <v>23736</v>
      </c>
      <c r="F4941" s="17">
        <v>386170.87999999989</v>
      </c>
    </row>
    <row r="4942" spans="2:6" x14ac:dyDescent="0.25">
      <c r="B4942" s="14">
        <v>4897</v>
      </c>
      <c r="C4942" s="17">
        <v>40</v>
      </c>
      <c r="D4942" s="17">
        <v>85.24</v>
      </c>
      <c r="E4942" s="17">
        <v>14328</v>
      </c>
      <c r="F4942" s="17">
        <v>206833.28000000003</v>
      </c>
    </row>
    <row r="4943" spans="2:6" x14ac:dyDescent="0.25">
      <c r="B4943" s="14">
        <v>4898</v>
      </c>
      <c r="C4943" s="17">
        <v>44</v>
      </c>
      <c r="D4943" s="17">
        <v>96.24</v>
      </c>
      <c r="E4943" s="17">
        <v>23593</v>
      </c>
      <c r="F4943" s="17">
        <v>536324.68000000017</v>
      </c>
    </row>
    <row r="4944" spans="2:6" x14ac:dyDescent="0.25">
      <c r="B4944" s="14">
        <v>4899</v>
      </c>
      <c r="C4944" s="17">
        <v>45</v>
      </c>
      <c r="D4944" s="17">
        <v>88.2</v>
      </c>
      <c r="E4944" s="17">
        <v>21475</v>
      </c>
      <c r="F4944" s="17">
        <v>563055</v>
      </c>
    </row>
    <row r="4945" spans="2:6" x14ac:dyDescent="0.25">
      <c r="B4945" s="14">
        <v>4900</v>
      </c>
      <c r="C4945" s="17">
        <v>41</v>
      </c>
      <c r="D4945" s="17">
        <v>86.72</v>
      </c>
      <c r="E4945" s="17">
        <v>15155</v>
      </c>
      <c r="F4945" s="17">
        <v>230248.39999999991</v>
      </c>
    </row>
    <row r="4946" spans="2:6" x14ac:dyDescent="0.25">
      <c r="B4946" s="14">
        <v>4901</v>
      </c>
      <c r="C4946" s="17">
        <v>40</v>
      </c>
      <c r="D4946" s="17">
        <v>79.89</v>
      </c>
      <c r="E4946" s="17">
        <v>19347</v>
      </c>
      <c r="F4946" s="17">
        <v>680541.16999999993</v>
      </c>
    </row>
    <row r="4947" spans="2:6" x14ac:dyDescent="0.25">
      <c r="B4947" s="14">
        <v>4902</v>
      </c>
      <c r="C4947" s="17">
        <v>41</v>
      </c>
      <c r="D4947" s="17">
        <v>89.44</v>
      </c>
      <c r="E4947" s="17">
        <v>5213</v>
      </c>
      <c r="F4947" s="17">
        <v>-492596.72</v>
      </c>
    </row>
    <row r="4948" spans="2:6" x14ac:dyDescent="0.25">
      <c r="B4948" s="14">
        <v>4903</v>
      </c>
      <c r="C4948" s="17">
        <v>43</v>
      </c>
      <c r="D4948" s="17">
        <v>78.540000000000006</v>
      </c>
      <c r="E4948" s="17">
        <v>21241</v>
      </c>
      <c r="F4948" s="17">
        <v>795327.85999999987</v>
      </c>
    </row>
    <row r="4949" spans="2:6" x14ac:dyDescent="0.25">
      <c r="B4949" s="14">
        <v>4904</v>
      </c>
      <c r="C4949" s="17">
        <v>41</v>
      </c>
      <c r="D4949" s="17">
        <v>85.43</v>
      </c>
      <c r="E4949" s="17">
        <v>13106</v>
      </c>
      <c r="F4949" s="17">
        <v>101102.41999999993</v>
      </c>
    </row>
    <row r="4950" spans="2:6" x14ac:dyDescent="0.25">
      <c r="B4950" s="14">
        <v>4905</v>
      </c>
      <c r="C4950" s="17">
        <v>42</v>
      </c>
      <c r="D4950" s="17">
        <v>79.95</v>
      </c>
      <c r="E4950" s="17">
        <v>9251</v>
      </c>
      <c r="F4950" s="17">
        <v>-137210.45000000007</v>
      </c>
    </row>
    <row r="4951" spans="2:6" x14ac:dyDescent="0.25">
      <c r="B4951" s="14">
        <v>4906</v>
      </c>
      <c r="C4951" s="17">
        <v>42</v>
      </c>
      <c r="D4951" s="17">
        <v>84.36</v>
      </c>
      <c r="E4951" s="17">
        <v>20010</v>
      </c>
      <c r="F4951" s="17">
        <v>603526.39999999991</v>
      </c>
    </row>
    <row r="4952" spans="2:6" x14ac:dyDescent="0.25">
      <c r="B4952" s="14">
        <v>4907</v>
      </c>
      <c r="C4952" s="17">
        <v>41</v>
      </c>
      <c r="D4952" s="17">
        <v>79.349999999999994</v>
      </c>
      <c r="E4952" s="17">
        <v>17098</v>
      </c>
      <c r="F4952" s="17">
        <v>494757.70000000019</v>
      </c>
    </row>
    <row r="4953" spans="2:6" x14ac:dyDescent="0.25">
      <c r="B4953" s="14">
        <v>4908</v>
      </c>
      <c r="C4953" s="17">
        <v>41</v>
      </c>
      <c r="D4953" s="17">
        <v>101.36</v>
      </c>
      <c r="E4953" s="17">
        <v>23728</v>
      </c>
      <c r="F4953" s="17">
        <v>493953.91999999993</v>
      </c>
    </row>
    <row r="4954" spans="2:6" x14ac:dyDescent="0.25">
      <c r="B4954" s="14">
        <v>4909</v>
      </c>
      <c r="C4954" s="17">
        <v>39</v>
      </c>
      <c r="D4954" s="17">
        <v>102.47</v>
      </c>
      <c r="E4954" s="17">
        <v>22900</v>
      </c>
      <c r="F4954" s="17">
        <v>467437</v>
      </c>
    </row>
    <row r="4955" spans="2:6" x14ac:dyDescent="0.25">
      <c r="B4955" s="14">
        <v>4910</v>
      </c>
      <c r="C4955" s="17">
        <v>43</v>
      </c>
      <c r="D4955" s="17">
        <v>83.14</v>
      </c>
      <c r="E4955" s="17">
        <v>18208</v>
      </c>
      <c r="F4955" s="17">
        <v>476634.87999999989</v>
      </c>
    </row>
    <row r="4956" spans="2:6" x14ac:dyDescent="0.25">
      <c r="B4956" s="14">
        <v>4911</v>
      </c>
      <c r="C4956" s="17">
        <v>39</v>
      </c>
      <c r="D4956" s="17">
        <v>97.44</v>
      </c>
      <c r="E4956" s="17">
        <v>20011</v>
      </c>
      <c r="F4956" s="17">
        <v>401888.16000000015</v>
      </c>
    </row>
    <row r="4957" spans="2:6" x14ac:dyDescent="0.25">
      <c r="B4957" s="14">
        <v>4912</v>
      </c>
      <c r="C4957" s="17">
        <v>42</v>
      </c>
      <c r="D4957" s="17">
        <v>78.56</v>
      </c>
      <c r="E4957" s="17">
        <v>16176</v>
      </c>
      <c r="F4957" s="17">
        <v>418845.43999999994</v>
      </c>
    </row>
    <row r="4958" spans="2:6" x14ac:dyDescent="0.25">
      <c r="B4958" s="14">
        <v>4913</v>
      </c>
      <c r="C4958" s="17">
        <v>44</v>
      </c>
      <c r="D4958" s="17">
        <v>99.44</v>
      </c>
      <c r="E4958" s="17">
        <v>10862</v>
      </c>
      <c r="F4958" s="17">
        <v>-246507.28000000003</v>
      </c>
    </row>
    <row r="4959" spans="2:6" x14ac:dyDescent="0.25">
      <c r="B4959" s="14">
        <v>4914</v>
      </c>
      <c r="C4959" s="17">
        <v>41</v>
      </c>
      <c r="D4959" s="17">
        <v>88.97</v>
      </c>
      <c r="E4959" s="17">
        <v>17495</v>
      </c>
      <c r="F4959" s="17">
        <v>357679.85000000009</v>
      </c>
    </row>
    <row r="4960" spans="2:6" x14ac:dyDescent="0.25">
      <c r="B4960" s="14">
        <v>4915</v>
      </c>
      <c r="C4960" s="17">
        <v>43</v>
      </c>
      <c r="D4960" s="17">
        <v>103.76</v>
      </c>
      <c r="E4960" s="17">
        <v>20942</v>
      </c>
      <c r="F4960" s="17">
        <v>244010.07999999984</v>
      </c>
    </row>
    <row r="4961" spans="2:6" x14ac:dyDescent="0.25">
      <c r="B4961" s="14">
        <v>4916</v>
      </c>
      <c r="C4961" s="17">
        <v>40</v>
      </c>
      <c r="D4961" s="17">
        <v>103.91</v>
      </c>
      <c r="E4961" s="17">
        <v>14395</v>
      </c>
      <c r="F4961" s="17">
        <v>-56979.449999999953</v>
      </c>
    </row>
    <row r="4962" spans="2:6" x14ac:dyDescent="0.25">
      <c r="B4962" s="14">
        <v>4917</v>
      </c>
      <c r="C4962" s="17">
        <v>39</v>
      </c>
      <c r="D4962" s="17">
        <v>76.8</v>
      </c>
      <c r="E4962" s="17">
        <v>19688</v>
      </c>
      <c r="F4962" s="17">
        <v>788041.60000000009</v>
      </c>
    </row>
    <row r="4963" spans="2:6" x14ac:dyDescent="0.25">
      <c r="B4963" s="14">
        <v>4918</v>
      </c>
      <c r="C4963" s="17">
        <v>39</v>
      </c>
      <c r="D4963" s="17">
        <v>101.24</v>
      </c>
      <c r="E4963" s="17">
        <v>12878</v>
      </c>
      <c r="F4963" s="17">
        <v>-93288.719999999972</v>
      </c>
    </row>
    <row r="4964" spans="2:6" x14ac:dyDescent="0.25">
      <c r="B4964" s="14">
        <v>4919</v>
      </c>
      <c r="C4964" s="17">
        <v>43</v>
      </c>
      <c r="D4964" s="17">
        <v>80.290000000000006</v>
      </c>
      <c r="E4964" s="17">
        <v>18633</v>
      </c>
      <c r="F4964" s="17">
        <v>560704.42999999993</v>
      </c>
    </row>
    <row r="4965" spans="2:6" x14ac:dyDescent="0.25">
      <c r="B4965" s="14">
        <v>4920</v>
      </c>
      <c r="C4965" s="17">
        <v>42</v>
      </c>
      <c r="D4965" s="17">
        <v>88.93</v>
      </c>
      <c r="E4965" s="17">
        <v>20687</v>
      </c>
      <c r="F4965" s="17">
        <v>558164.08999999985</v>
      </c>
    </row>
    <row r="4966" spans="2:6" x14ac:dyDescent="0.25">
      <c r="B4966" s="14">
        <v>4921</v>
      </c>
      <c r="C4966" s="17">
        <v>45</v>
      </c>
      <c r="D4966" s="17">
        <v>99.9</v>
      </c>
      <c r="E4966" s="17">
        <v>24605</v>
      </c>
      <c r="F4966" s="17">
        <v>481130.49999999977</v>
      </c>
    </row>
    <row r="4967" spans="2:6" x14ac:dyDescent="0.25">
      <c r="B4967" s="14">
        <v>4922</v>
      </c>
      <c r="C4967" s="17">
        <v>41</v>
      </c>
      <c r="D4967" s="17">
        <v>91.47</v>
      </c>
      <c r="E4967" s="17">
        <v>20261</v>
      </c>
      <c r="F4967" s="17">
        <v>497964.33000000007</v>
      </c>
    </row>
    <row r="4968" spans="2:6" x14ac:dyDescent="0.25">
      <c r="B4968" s="14">
        <v>4923</v>
      </c>
      <c r="C4968" s="17">
        <v>44</v>
      </c>
      <c r="D4968" s="17">
        <v>79.569999999999993</v>
      </c>
      <c r="E4968" s="17">
        <v>16731</v>
      </c>
      <c r="F4968" s="17">
        <v>412019.33000000007</v>
      </c>
    </row>
    <row r="4969" spans="2:6" x14ac:dyDescent="0.25">
      <c r="B4969" s="14">
        <v>4924</v>
      </c>
      <c r="C4969" s="17">
        <v>45</v>
      </c>
      <c r="D4969" s="17">
        <v>84.37</v>
      </c>
      <c r="E4969" s="17">
        <v>19012</v>
      </c>
      <c r="F4969" s="17">
        <v>473805.55999999982</v>
      </c>
    </row>
    <row r="4970" spans="2:6" x14ac:dyDescent="0.25">
      <c r="B4970" s="14">
        <v>4925</v>
      </c>
      <c r="C4970" s="17">
        <v>43</v>
      </c>
      <c r="D4970" s="17">
        <v>79.34</v>
      </c>
      <c r="E4970" s="17">
        <v>16256</v>
      </c>
      <c r="F4970" s="17">
        <v>396184.95999999996</v>
      </c>
    </row>
    <row r="4971" spans="2:6" x14ac:dyDescent="0.25">
      <c r="B4971" s="14">
        <v>4926</v>
      </c>
      <c r="C4971" s="17">
        <v>41</v>
      </c>
      <c r="D4971" s="17">
        <v>76.010000000000005</v>
      </c>
      <c r="E4971" s="17">
        <v>17691</v>
      </c>
      <c r="F4971" s="17">
        <v>600485.08999999985</v>
      </c>
    </row>
    <row r="4972" spans="2:6" x14ac:dyDescent="0.25">
      <c r="B4972" s="14">
        <v>4927</v>
      </c>
      <c r="C4972" s="17">
        <v>44</v>
      </c>
      <c r="D4972" s="17">
        <v>99.51</v>
      </c>
      <c r="E4972" s="17">
        <v>12726</v>
      </c>
      <c r="F4972" s="17">
        <v>-143834.26</v>
      </c>
    </row>
    <row r="4973" spans="2:6" x14ac:dyDescent="0.25">
      <c r="B4973" s="14">
        <v>4928</v>
      </c>
      <c r="C4973" s="17">
        <v>40</v>
      </c>
      <c r="D4973" s="17">
        <v>93.96</v>
      </c>
      <c r="E4973" s="17">
        <v>22672</v>
      </c>
      <c r="F4973" s="17">
        <v>624586.88000000012</v>
      </c>
    </row>
    <row r="4974" spans="2:6" x14ac:dyDescent="0.25">
      <c r="B4974" s="14">
        <v>4929</v>
      </c>
      <c r="C4974" s="17">
        <v>44</v>
      </c>
      <c r="D4974" s="17">
        <v>85.88</v>
      </c>
      <c r="E4974" s="17">
        <v>16454</v>
      </c>
      <c r="F4974" s="17">
        <v>287300.47999999998</v>
      </c>
    </row>
    <row r="4975" spans="2:6" x14ac:dyDescent="0.25">
      <c r="B4975" s="14">
        <v>4930</v>
      </c>
      <c r="C4975" s="17">
        <v>41</v>
      </c>
      <c r="D4975" s="17">
        <v>94.69</v>
      </c>
      <c r="E4975" s="17">
        <v>26305</v>
      </c>
      <c r="F4975" s="17">
        <v>815369.55</v>
      </c>
    </row>
    <row r="4976" spans="2:6" x14ac:dyDescent="0.25">
      <c r="B4976" s="14">
        <v>4931</v>
      </c>
      <c r="C4976" s="17">
        <v>44</v>
      </c>
      <c r="D4976" s="17">
        <v>80.569999999999993</v>
      </c>
      <c r="E4976" s="17">
        <v>23522</v>
      </c>
      <c r="F4976" s="17">
        <v>900742.4600000002</v>
      </c>
    </row>
    <row r="4977" spans="2:6" x14ac:dyDescent="0.25">
      <c r="B4977" s="14">
        <v>4932</v>
      </c>
      <c r="C4977" s="17">
        <v>44</v>
      </c>
      <c r="D4977" s="17">
        <v>79.39</v>
      </c>
      <c r="E4977" s="17">
        <v>21415</v>
      </c>
      <c r="F4977" s="17">
        <v>769188.14999999991</v>
      </c>
    </row>
    <row r="4978" spans="2:6" x14ac:dyDescent="0.25">
      <c r="B4978" s="14">
        <v>4933</v>
      </c>
      <c r="C4978" s="17">
        <v>44</v>
      </c>
      <c r="D4978" s="17">
        <v>77.040000000000006</v>
      </c>
      <c r="E4978" s="17">
        <v>22611</v>
      </c>
      <c r="F4978" s="17">
        <v>912753.55999999982</v>
      </c>
    </row>
    <row r="4979" spans="2:6" x14ac:dyDescent="0.25">
      <c r="B4979" s="14">
        <v>4934</v>
      </c>
      <c r="C4979" s="17">
        <v>41</v>
      </c>
      <c r="D4979" s="17">
        <v>85.76</v>
      </c>
      <c r="E4979" s="17">
        <v>29916</v>
      </c>
      <c r="F4979" s="17">
        <v>1311131.8399999999</v>
      </c>
    </row>
    <row r="4980" spans="2:6" x14ac:dyDescent="0.25">
      <c r="B4980" s="14">
        <v>4935</v>
      </c>
      <c r="C4980" s="17">
        <v>40</v>
      </c>
      <c r="D4980" s="17">
        <v>78.8</v>
      </c>
      <c r="E4980" s="17">
        <v>22151</v>
      </c>
      <c r="F4980" s="17">
        <v>926510.2</v>
      </c>
    </row>
    <row r="4981" spans="2:6" x14ac:dyDescent="0.25">
      <c r="B4981" s="14">
        <v>4936</v>
      </c>
      <c r="C4981" s="17">
        <v>42</v>
      </c>
      <c r="D4981" s="17">
        <v>77.16</v>
      </c>
      <c r="E4981" s="17">
        <v>24002</v>
      </c>
      <c r="F4981" s="17">
        <v>1066319.6800000002</v>
      </c>
    </row>
    <row r="4982" spans="2:6" x14ac:dyDescent="0.25">
      <c r="B4982" s="14">
        <v>4937</v>
      </c>
      <c r="C4982" s="17">
        <v>41</v>
      </c>
      <c r="D4982" s="17">
        <v>91.08</v>
      </c>
      <c r="E4982" s="17">
        <v>22028</v>
      </c>
      <c r="F4982" s="17">
        <v>624113.76</v>
      </c>
    </row>
    <row r="4983" spans="2:6" x14ac:dyDescent="0.25">
      <c r="B4983" s="14">
        <v>4938</v>
      </c>
      <c r="C4983" s="17">
        <v>42</v>
      </c>
      <c r="D4983" s="17">
        <v>103.4</v>
      </c>
      <c r="E4983" s="17">
        <v>31399</v>
      </c>
      <c r="F4983" s="17">
        <v>832986.39999999991</v>
      </c>
    </row>
    <row r="4984" spans="2:6" x14ac:dyDescent="0.25">
      <c r="B4984" s="14">
        <v>4939</v>
      </c>
      <c r="C4984" s="17">
        <v>41</v>
      </c>
      <c r="D4984" s="17">
        <v>93.76</v>
      </c>
      <c r="E4984" s="17">
        <v>22620</v>
      </c>
      <c r="F4984" s="17">
        <v>603108.79999999981</v>
      </c>
    </row>
    <row r="4985" spans="2:6" x14ac:dyDescent="0.25">
      <c r="B4985" s="14">
        <v>4940</v>
      </c>
      <c r="C4985" s="17">
        <v>39</v>
      </c>
      <c r="D4985" s="17">
        <v>87.62</v>
      </c>
      <c r="E4985" s="17">
        <v>14824</v>
      </c>
      <c r="F4985" s="17">
        <v>222961.11999999988</v>
      </c>
    </row>
    <row r="4986" spans="2:6" x14ac:dyDescent="0.25">
      <c r="B4986" s="14">
        <v>4941</v>
      </c>
      <c r="C4986" s="17">
        <v>40</v>
      </c>
      <c r="D4986" s="17">
        <v>96.44</v>
      </c>
      <c r="E4986" s="17">
        <v>21717</v>
      </c>
      <c r="F4986" s="17">
        <v>508615.52</v>
      </c>
    </row>
    <row r="4987" spans="2:6" x14ac:dyDescent="0.25">
      <c r="B4987" s="14">
        <v>4942</v>
      </c>
      <c r="C4987" s="17">
        <v>42</v>
      </c>
      <c r="D4987" s="17">
        <v>93.4</v>
      </c>
      <c r="E4987" s="17">
        <v>14490</v>
      </c>
      <c r="F4987" s="17">
        <v>71563.999999999884</v>
      </c>
    </row>
    <row r="4988" spans="2:6" x14ac:dyDescent="0.25">
      <c r="B4988" s="14">
        <v>4943</v>
      </c>
      <c r="C4988" s="17">
        <v>44</v>
      </c>
      <c r="D4988" s="17">
        <v>84.6</v>
      </c>
      <c r="E4988" s="17">
        <v>18176</v>
      </c>
      <c r="F4988" s="17">
        <v>429590.40000000014</v>
      </c>
    </row>
    <row r="4989" spans="2:6" x14ac:dyDescent="0.25">
      <c r="B4989" s="14">
        <v>4944</v>
      </c>
      <c r="C4989" s="17">
        <v>42</v>
      </c>
      <c r="D4989" s="17">
        <v>101.32</v>
      </c>
      <c r="E4989" s="17">
        <v>15663</v>
      </c>
      <c r="F4989" s="17">
        <v>22115.840000000084</v>
      </c>
    </row>
    <row r="4990" spans="2:6" x14ac:dyDescent="0.25">
      <c r="B4990" s="14">
        <v>4945</v>
      </c>
      <c r="C4990" s="17">
        <v>40</v>
      </c>
      <c r="D4990" s="17">
        <v>77.44</v>
      </c>
      <c r="E4990" s="17">
        <v>22026</v>
      </c>
      <c r="F4990" s="17">
        <v>946440.56</v>
      </c>
    </row>
    <row r="4991" spans="2:6" x14ac:dyDescent="0.25">
      <c r="B4991" s="14">
        <v>4946</v>
      </c>
      <c r="C4991" s="17">
        <v>41</v>
      </c>
      <c r="D4991" s="17">
        <v>86.79</v>
      </c>
      <c r="E4991" s="17">
        <v>20316</v>
      </c>
      <c r="F4991" s="17">
        <v>596702.35999999987</v>
      </c>
    </row>
    <row r="4992" spans="2:6" x14ac:dyDescent="0.25">
      <c r="B4992" s="14">
        <v>4947</v>
      </c>
      <c r="C4992" s="17">
        <v>40</v>
      </c>
      <c r="D4992" s="17">
        <v>92.18</v>
      </c>
      <c r="E4992" s="17">
        <v>13189</v>
      </c>
      <c r="F4992" s="17">
        <v>31288.979999999865</v>
      </c>
    </row>
    <row r="4993" spans="2:6" x14ac:dyDescent="0.25">
      <c r="B4993" s="14">
        <v>4948</v>
      </c>
      <c r="C4993" s="17">
        <v>41</v>
      </c>
      <c r="D4993" s="17">
        <v>83.42</v>
      </c>
      <c r="E4993" s="17">
        <v>21250</v>
      </c>
      <c r="F4993" s="17">
        <v>734825</v>
      </c>
    </row>
    <row r="4994" spans="2:6" x14ac:dyDescent="0.25">
      <c r="B4994" s="14">
        <v>4949</v>
      </c>
      <c r="C4994" s="17">
        <v>42</v>
      </c>
      <c r="D4994" s="17">
        <v>90.25</v>
      </c>
      <c r="E4994" s="17">
        <v>21471</v>
      </c>
      <c r="F4994" s="17">
        <v>583189.25</v>
      </c>
    </row>
    <row r="4995" spans="2:6" x14ac:dyDescent="0.25">
      <c r="B4995" s="14">
        <v>4950</v>
      </c>
      <c r="C4995" s="17">
        <v>40</v>
      </c>
      <c r="D4995" s="17">
        <v>88.79</v>
      </c>
      <c r="E4995" s="17">
        <v>18283</v>
      </c>
      <c r="F4995" s="17">
        <v>433649.42999999993</v>
      </c>
    </row>
    <row r="4996" spans="2:6" x14ac:dyDescent="0.25">
      <c r="B4996" s="14">
        <v>4951</v>
      </c>
      <c r="C4996" s="17">
        <v>42</v>
      </c>
      <c r="D4996" s="17">
        <v>99.17</v>
      </c>
      <c r="E4996" s="17">
        <v>20556</v>
      </c>
      <c r="F4996" s="17">
        <v>338753.48</v>
      </c>
    </row>
    <row r="4997" spans="2:6" x14ac:dyDescent="0.25">
      <c r="B4997" s="14">
        <v>4952</v>
      </c>
      <c r="C4997" s="17">
        <v>40</v>
      </c>
      <c r="D4997" s="17">
        <v>95.21</v>
      </c>
      <c r="E4997" s="17">
        <v>26167</v>
      </c>
      <c r="F4997" s="17">
        <v>819192.93000000017</v>
      </c>
    </row>
    <row r="4998" spans="2:6" x14ac:dyDescent="0.25">
      <c r="B4998" s="14">
        <v>4953</v>
      </c>
      <c r="C4998" s="17">
        <v>39</v>
      </c>
      <c r="D4998" s="17">
        <v>103.67</v>
      </c>
      <c r="E4998" s="17">
        <v>12462</v>
      </c>
      <c r="F4998" s="17">
        <v>-148015.54000000004</v>
      </c>
    </row>
    <row r="4999" spans="2:6" x14ac:dyDescent="0.25">
      <c r="B4999" s="14">
        <v>4954</v>
      </c>
      <c r="C4999" s="17">
        <v>41</v>
      </c>
      <c r="D4999" s="17">
        <v>89.54</v>
      </c>
      <c r="E4999" s="17">
        <v>17383</v>
      </c>
      <c r="F4999" s="17">
        <v>340040.17999999993</v>
      </c>
    </row>
    <row r="5000" spans="2:6" x14ac:dyDescent="0.25">
      <c r="B5000" s="14">
        <v>4955</v>
      </c>
      <c r="C5000" s="17">
        <v>44</v>
      </c>
      <c r="D5000" s="17">
        <v>77.180000000000007</v>
      </c>
      <c r="E5000" s="17">
        <v>16036</v>
      </c>
      <c r="F5000" s="17">
        <v>397921.51999999979</v>
      </c>
    </row>
    <row r="5001" spans="2:6" x14ac:dyDescent="0.25">
      <c r="B5001" s="14">
        <v>4956</v>
      </c>
      <c r="C5001" s="17">
        <v>42</v>
      </c>
      <c r="D5001" s="17">
        <v>101.08</v>
      </c>
      <c r="E5001" s="17">
        <v>25520</v>
      </c>
      <c r="F5001" s="17">
        <v>577078.40000000014</v>
      </c>
    </row>
    <row r="5002" spans="2:6" x14ac:dyDescent="0.25">
      <c r="B5002" s="14">
        <v>4957</v>
      </c>
      <c r="C5002" s="17">
        <v>39</v>
      </c>
      <c r="D5002" s="17">
        <v>84.55</v>
      </c>
      <c r="E5002" s="17">
        <v>16608</v>
      </c>
      <c r="F5002" s="17">
        <v>403073.60000000009</v>
      </c>
    </row>
    <row r="5003" spans="2:6" x14ac:dyDescent="0.25">
      <c r="B5003" s="14">
        <v>4958</v>
      </c>
      <c r="C5003" s="17">
        <v>42</v>
      </c>
      <c r="D5003" s="17">
        <v>91.37</v>
      </c>
      <c r="E5003" s="17">
        <v>12944</v>
      </c>
      <c r="F5003" s="17">
        <v>-485.28000000002794</v>
      </c>
    </row>
    <row r="5004" spans="2:6" x14ac:dyDescent="0.25">
      <c r="B5004" s="14">
        <v>4959</v>
      </c>
      <c r="C5004" s="17">
        <v>42</v>
      </c>
      <c r="D5004" s="17">
        <v>91.07</v>
      </c>
      <c r="E5004" s="17">
        <v>19006</v>
      </c>
      <c r="F5004" s="17">
        <v>403065.58000000007</v>
      </c>
    </row>
    <row r="5005" spans="2:6" x14ac:dyDescent="0.25">
      <c r="B5005" s="14">
        <v>4960</v>
      </c>
      <c r="C5005" s="17">
        <v>42</v>
      </c>
      <c r="D5005" s="17">
        <v>92.68</v>
      </c>
      <c r="E5005" s="17">
        <v>12948</v>
      </c>
      <c r="F5005" s="17">
        <v>-17184.64000000013</v>
      </c>
    </row>
    <row r="5006" spans="2:6" x14ac:dyDescent="0.25">
      <c r="B5006" s="14">
        <v>4961</v>
      </c>
      <c r="C5006" s="17">
        <v>39</v>
      </c>
      <c r="D5006" s="17">
        <v>99.98</v>
      </c>
      <c r="E5006" s="17">
        <v>14512</v>
      </c>
      <c r="F5006" s="17">
        <v>21010.239999999991</v>
      </c>
    </row>
    <row r="5007" spans="2:6" x14ac:dyDescent="0.25">
      <c r="B5007" s="14">
        <v>4962</v>
      </c>
      <c r="C5007" s="17">
        <v>42</v>
      </c>
      <c r="D5007" s="17">
        <v>92.32</v>
      </c>
      <c r="E5007" s="17">
        <v>16796</v>
      </c>
      <c r="F5007" s="17">
        <v>236365.28000000003</v>
      </c>
    </row>
    <row r="5008" spans="2:6" x14ac:dyDescent="0.25">
      <c r="B5008" s="14">
        <v>4963</v>
      </c>
      <c r="C5008" s="17">
        <v>43</v>
      </c>
      <c r="D5008" s="17">
        <v>92.94</v>
      </c>
      <c r="E5008" s="17">
        <v>22178</v>
      </c>
      <c r="F5008" s="17">
        <v>548544.67999999993</v>
      </c>
    </row>
    <row r="5009" spans="2:6" x14ac:dyDescent="0.25">
      <c r="B5009" s="14">
        <v>4964</v>
      </c>
      <c r="C5009" s="17">
        <v>39</v>
      </c>
      <c r="D5009" s="17">
        <v>92.27</v>
      </c>
      <c r="E5009" s="17">
        <v>16483</v>
      </c>
      <c r="F5009" s="17">
        <v>266393.59000000008</v>
      </c>
    </row>
    <row r="5010" spans="2:6" x14ac:dyDescent="0.25">
      <c r="B5010" s="14">
        <v>4965</v>
      </c>
      <c r="C5010" s="17">
        <v>44</v>
      </c>
      <c r="D5010" s="17">
        <v>80.849999999999994</v>
      </c>
      <c r="E5010" s="17">
        <v>17564</v>
      </c>
      <c r="F5010" s="17">
        <v>452370.60000000009</v>
      </c>
    </row>
    <row r="5011" spans="2:6" x14ac:dyDescent="0.25">
      <c r="B5011" s="14">
        <v>4966</v>
      </c>
      <c r="C5011" s="17">
        <v>43</v>
      </c>
      <c r="D5011" s="17">
        <v>84.62</v>
      </c>
      <c r="E5011" s="17">
        <v>15125</v>
      </c>
      <c r="F5011" s="17">
        <v>229622.5</v>
      </c>
    </row>
    <row r="5012" spans="2:6" x14ac:dyDescent="0.25">
      <c r="B5012" s="14">
        <v>4967</v>
      </c>
      <c r="C5012" s="17">
        <v>41</v>
      </c>
      <c r="D5012" s="17">
        <v>80.709999999999994</v>
      </c>
      <c r="E5012" s="17">
        <v>22428</v>
      </c>
      <c r="F5012" s="17">
        <v>883460.12000000011</v>
      </c>
    </row>
    <row r="5013" spans="2:6" x14ac:dyDescent="0.25">
      <c r="B5013" s="14">
        <v>4968</v>
      </c>
      <c r="C5013" s="17">
        <v>42</v>
      </c>
      <c r="D5013" s="17">
        <v>100.78</v>
      </c>
      <c r="E5013" s="17">
        <v>17899</v>
      </c>
      <c r="F5013" s="17">
        <v>156281.78000000003</v>
      </c>
    </row>
    <row r="5014" spans="2:6" x14ac:dyDescent="0.25">
      <c r="B5014" s="14">
        <v>4969</v>
      </c>
      <c r="C5014" s="17">
        <v>42</v>
      </c>
      <c r="D5014" s="17">
        <v>83.98</v>
      </c>
      <c r="E5014" s="17">
        <v>11825</v>
      </c>
      <c r="F5014" s="17">
        <v>13461.5</v>
      </c>
    </row>
    <row r="5015" spans="2:6" x14ac:dyDescent="0.25">
      <c r="B5015" s="14">
        <v>4970</v>
      </c>
      <c r="C5015" s="17">
        <v>40</v>
      </c>
      <c r="D5015" s="17">
        <v>89.07</v>
      </c>
      <c r="E5015" s="17">
        <v>19890</v>
      </c>
      <c r="F5015" s="17">
        <v>540907.70000000019</v>
      </c>
    </row>
    <row r="5016" spans="2:6" x14ac:dyDescent="0.25">
      <c r="B5016" s="14">
        <v>4971</v>
      </c>
      <c r="C5016" s="17">
        <v>42</v>
      </c>
      <c r="D5016" s="17">
        <v>104.8</v>
      </c>
      <c r="E5016" s="17">
        <v>14701</v>
      </c>
      <c r="F5016" s="17">
        <v>-82607.79999999993</v>
      </c>
    </row>
    <row r="5017" spans="2:6" x14ac:dyDescent="0.25">
      <c r="B5017" s="14">
        <v>4972</v>
      </c>
      <c r="C5017" s="17">
        <v>41</v>
      </c>
      <c r="D5017" s="17">
        <v>95</v>
      </c>
      <c r="E5017" s="17">
        <v>23762</v>
      </c>
      <c r="F5017" s="17">
        <v>647006</v>
      </c>
    </row>
    <row r="5018" spans="2:6" x14ac:dyDescent="0.25">
      <c r="B5018" s="14">
        <v>4973</v>
      </c>
      <c r="C5018" s="17">
        <v>41</v>
      </c>
      <c r="D5018" s="17">
        <v>90.5</v>
      </c>
      <c r="E5018" s="17">
        <v>20237</v>
      </c>
      <c r="F5018" s="17">
        <v>515997.5</v>
      </c>
    </row>
    <row r="5019" spans="2:6" x14ac:dyDescent="0.25">
      <c r="B5019" s="14">
        <v>4974</v>
      </c>
      <c r="C5019" s="17">
        <v>43</v>
      </c>
      <c r="D5019" s="17">
        <v>94.63</v>
      </c>
      <c r="E5019" s="17">
        <v>20376</v>
      </c>
      <c r="F5019" s="17">
        <v>400475.12000000011</v>
      </c>
    </row>
    <row r="5020" spans="2:6" x14ac:dyDescent="0.25">
      <c r="B5020" s="14">
        <v>4975</v>
      </c>
      <c r="C5020" s="17">
        <v>41</v>
      </c>
      <c r="D5020" s="17">
        <v>83.95</v>
      </c>
      <c r="E5020" s="17">
        <v>20524</v>
      </c>
      <c r="F5020" s="17">
        <v>669802.19999999995</v>
      </c>
    </row>
    <row r="5021" spans="2:6" x14ac:dyDescent="0.25">
      <c r="B5021" s="14">
        <v>4976</v>
      </c>
      <c r="C5021" s="17">
        <v>42</v>
      </c>
      <c r="D5021" s="17">
        <v>92.29</v>
      </c>
      <c r="E5021" s="17">
        <v>17077</v>
      </c>
      <c r="F5021" s="17">
        <v>255052.66999999993</v>
      </c>
    </row>
    <row r="5022" spans="2:6" x14ac:dyDescent="0.25">
      <c r="B5022" s="14">
        <v>4977</v>
      </c>
      <c r="C5022" s="17">
        <v>41</v>
      </c>
      <c r="D5022" s="17">
        <v>81.39</v>
      </c>
      <c r="E5022" s="17">
        <v>21928</v>
      </c>
      <c r="F5022" s="17">
        <v>829904.08000000007</v>
      </c>
    </row>
    <row r="5023" spans="2:6" x14ac:dyDescent="0.25">
      <c r="B5023" s="14">
        <v>4978</v>
      </c>
      <c r="C5023" s="17">
        <v>42</v>
      </c>
      <c r="D5023" s="17">
        <v>100.4</v>
      </c>
      <c r="E5023" s="17">
        <v>18275</v>
      </c>
      <c r="F5023" s="17">
        <v>184364.99999999988</v>
      </c>
    </row>
    <row r="5024" spans="2:6" x14ac:dyDescent="0.25">
      <c r="B5024" s="14">
        <v>4979</v>
      </c>
      <c r="C5024" s="17">
        <v>42</v>
      </c>
      <c r="D5024" s="17">
        <v>91.48</v>
      </c>
      <c r="E5024" s="17">
        <v>18672</v>
      </c>
      <c r="F5024" s="17">
        <v>373389.43999999994</v>
      </c>
    </row>
    <row r="5025" spans="2:6" x14ac:dyDescent="0.25">
      <c r="B5025" s="14">
        <v>4980</v>
      </c>
      <c r="C5025" s="17">
        <v>42</v>
      </c>
      <c r="D5025" s="17">
        <v>95.76</v>
      </c>
      <c r="E5025" s="17">
        <v>21563</v>
      </c>
      <c r="F5025" s="17">
        <v>470518.11999999988</v>
      </c>
    </row>
    <row r="5026" spans="2:6" x14ac:dyDescent="0.25">
      <c r="B5026" s="14">
        <v>4981</v>
      </c>
      <c r="C5026" s="17">
        <v>43</v>
      </c>
      <c r="D5026" s="17">
        <v>102.53</v>
      </c>
      <c r="E5026" s="17">
        <v>17169</v>
      </c>
      <c r="F5026" s="17">
        <v>68026.429999999935</v>
      </c>
    </row>
    <row r="5027" spans="2:6" x14ac:dyDescent="0.25">
      <c r="B5027" s="14">
        <v>4982</v>
      </c>
      <c r="C5027" s="17">
        <v>41</v>
      </c>
      <c r="D5027" s="17">
        <v>79.38</v>
      </c>
      <c r="E5027" s="17">
        <v>21138</v>
      </c>
      <c r="F5027" s="17">
        <v>811869.56</v>
      </c>
    </row>
    <row r="5028" spans="2:6" x14ac:dyDescent="0.25">
      <c r="B5028" s="14">
        <v>4983</v>
      </c>
      <c r="C5028" s="17">
        <v>42</v>
      </c>
      <c r="D5028" s="17">
        <v>92.12</v>
      </c>
      <c r="E5028" s="17">
        <v>10942</v>
      </c>
      <c r="F5028" s="17">
        <v>-140083.04000000004</v>
      </c>
    </row>
    <row r="5029" spans="2:6" x14ac:dyDescent="0.25">
      <c r="B5029" s="14">
        <v>4984</v>
      </c>
      <c r="C5029" s="17">
        <v>41</v>
      </c>
      <c r="D5029" s="17">
        <v>96.01</v>
      </c>
      <c r="E5029" s="17">
        <v>21811</v>
      </c>
      <c r="F5029" s="17">
        <v>502063.8899999999</v>
      </c>
    </row>
    <row r="5030" spans="2:6" x14ac:dyDescent="0.25">
      <c r="B5030" s="14">
        <v>4985</v>
      </c>
      <c r="C5030" s="17">
        <v>42</v>
      </c>
      <c r="D5030" s="17">
        <v>76.709999999999994</v>
      </c>
      <c r="E5030" s="17">
        <v>23514</v>
      </c>
      <c r="F5030" s="17">
        <v>1037939.06</v>
      </c>
    </row>
    <row r="5031" spans="2:6" x14ac:dyDescent="0.25">
      <c r="B5031" s="14">
        <v>4986</v>
      </c>
      <c r="C5031" s="17">
        <v>43</v>
      </c>
      <c r="D5031" s="17">
        <v>76.5</v>
      </c>
      <c r="E5031" s="17">
        <v>12131</v>
      </c>
      <c r="F5031" s="17">
        <v>114414.5</v>
      </c>
    </row>
    <row r="5032" spans="2:6" x14ac:dyDescent="0.25">
      <c r="B5032" s="14">
        <v>4987</v>
      </c>
      <c r="C5032" s="17">
        <v>42</v>
      </c>
      <c r="D5032" s="17">
        <v>75.92</v>
      </c>
      <c r="E5032" s="17">
        <v>24341</v>
      </c>
      <c r="F5032" s="17">
        <v>1123568.28</v>
      </c>
    </row>
    <row r="5033" spans="2:6" x14ac:dyDescent="0.25">
      <c r="B5033" s="14">
        <v>4988</v>
      </c>
      <c r="C5033" s="17">
        <v>43</v>
      </c>
      <c r="D5033" s="17">
        <v>100.29</v>
      </c>
      <c r="E5033" s="17">
        <v>23009</v>
      </c>
      <c r="F5033" s="17">
        <v>431831.3899999999</v>
      </c>
    </row>
    <row r="5034" spans="2:6" x14ac:dyDescent="0.25">
      <c r="B5034" s="14">
        <v>4989</v>
      </c>
      <c r="C5034" s="17">
        <v>42</v>
      </c>
      <c r="D5034" s="17">
        <v>88.22</v>
      </c>
      <c r="E5034" s="17">
        <v>18704</v>
      </c>
      <c r="F5034" s="17">
        <v>436461.12000000011</v>
      </c>
    </row>
    <row r="5035" spans="2:6" x14ac:dyDescent="0.25">
      <c r="B5035" s="14">
        <v>4990</v>
      </c>
      <c r="C5035" s="17">
        <v>42</v>
      </c>
      <c r="D5035" s="17">
        <v>98.89</v>
      </c>
      <c r="E5035" s="17">
        <v>20060</v>
      </c>
      <c r="F5035" s="17">
        <v>315686.60000000009</v>
      </c>
    </row>
    <row r="5036" spans="2:6" x14ac:dyDescent="0.25">
      <c r="B5036" s="14">
        <v>4991</v>
      </c>
      <c r="C5036" s="17">
        <v>39</v>
      </c>
      <c r="D5036" s="17">
        <v>101.37</v>
      </c>
      <c r="E5036" s="17">
        <v>19733</v>
      </c>
      <c r="F5036" s="17">
        <v>306945.7899999998</v>
      </c>
    </row>
    <row r="5037" spans="2:6" x14ac:dyDescent="0.25">
      <c r="B5037" s="14">
        <v>4992</v>
      </c>
      <c r="C5037" s="17">
        <v>43</v>
      </c>
      <c r="D5037" s="17">
        <v>76.3</v>
      </c>
      <c r="E5037" s="17">
        <v>18704</v>
      </c>
      <c r="F5037" s="17">
        <v>640708.80000000005</v>
      </c>
    </row>
    <row r="5038" spans="2:6" x14ac:dyDescent="0.25">
      <c r="B5038" s="14">
        <v>4993</v>
      </c>
      <c r="C5038" s="17">
        <v>40</v>
      </c>
      <c r="D5038" s="17">
        <v>87.1</v>
      </c>
      <c r="E5038" s="17">
        <v>19857</v>
      </c>
      <c r="F5038" s="17">
        <v>577718.30000000005</v>
      </c>
    </row>
    <row r="5039" spans="2:6" x14ac:dyDescent="0.25">
      <c r="B5039" s="14">
        <v>4994</v>
      </c>
      <c r="C5039" s="17">
        <v>39</v>
      </c>
      <c r="D5039" s="17">
        <v>84.94</v>
      </c>
      <c r="E5039" s="17">
        <v>18907</v>
      </c>
      <c r="F5039" s="17">
        <v>569159.42000000016</v>
      </c>
    </row>
    <row r="5040" spans="2:6" x14ac:dyDescent="0.25">
      <c r="B5040" s="14">
        <v>4995</v>
      </c>
      <c r="C5040" s="17">
        <v>44</v>
      </c>
      <c r="D5040" s="17">
        <v>76.25</v>
      </c>
      <c r="E5040" s="17">
        <v>13654</v>
      </c>
      <c r="F5040" s="17">
        <v>225252.5</v>
      </c>
    </row>
    <row r="5041" spans="2:6" x14ac:dyDescent="0.25">
      <c r="B5041" s="14">
        <v>4996</v>
      </c>
      <c r="C5041" s="17">
        <v>41</v>
      </c>
      <c r="D5041" s="17">
        <v>100.63</v>
      </c>
      <c r="E5041" s="17">
        <v>22190</v>
      </c>
      <c r="F5041" s="17">
        <v>423040.30000000005</v>
      </c>
    </row>
    <row r="5042" spans="2:6" x14ac:dyDescent="0.25">
      <c r="B5042" s="14">
        <v>4997</v>
      </c>
      <c r="C5042" s="17">
        <v>42</v>
      </c>
      <c r="D5042" s="17">
        <v>104.85</v>
      </c>
      <c r="E5042" s="17">
        <v>19015</v>
      </c>
      <c r="F5042" s="17">
        <v>141632.25000000012</v>
      </c>
    </row>
    <row r="5043" spans="2:6" x14ac:dyDescent="0.25">
      <c r="B5043" s="14">
        <v>4998</v>
      </c>
      <c r="C5043" s="17">
        <v>41</v>
      </c>
      <c r="D5043" s="17">
        <v>85.81</v>
      </c>
      <c r="E5043" s="17">
        <v>24389</v>
      </c>
      <c r="F5043" s="17">
        <v>910641.90999999992</v>
      </c>
    </row>
    <row r="5044" spans="2:6" x14ac:dyDescent="0.25">
      <c r="B5044" s="14">
        <v>4999</v>
      </c>
      <c r="C5044" s="17">
        <v>42</v>
      </c>
      <c r="D5044" s="17">
        <v>79.209999999999994</v>
      </c>
      <c r="E5044" s="17">
        <v>22145</v>
      </c>
      <c r="F5044" s="17">
        <v>872659.55</v>
      </c>
    </row>
    <row r="5045" spans="2:6" x14ac:dyDescent="0.25">
      <c r="B5045" s="14">
        <v>5000</v>
      </c>
      <c r="C5045" s="17">
        <v>41</v>
      </c>
      <c r="D5045" s="17">
        <v>85.09</v>
      </c>
      <c r="E5045" s="17">
        <v>23695</v>
      </c>
      <c r="F5045" s="17">
        <v>877602.45</v>
      </c>
    </row>
    <row r="5046" spans="2:6" x14ac:dyDescent="0.25">
      <c r="B5046" s="14">
        <v>5001</v>
      </c>
      <c r="C5046" s="17">
        <v>42</v>
      </c>
      <c r="D5046" s="17">
        <v>104.71</v>
      </c>
      <c r="E5046" s="17">
        <v>17874</v>
      </c>
      <c r="F5046" s="17">
        <v>84631.460000000079</v>
      </c>
    </row>
    <row r="5047" spans="2:6" x14ac:dyDescent="0.25">
      <c r="B5047" s="14">
        <v>5002</v>
      </c>
      <c r="C5047" s="17">
        <v>42</v>
      </c>
      <c r="D5047" s="17">
        <v>82.95</v>
      </c>
      <c r="E5047" s="17">
        <v>17999</v>
      </c>
      <c r="F5047" s="17">
        <v>482825.94999999995</v>
      </c>
    </row>
    <row r="5048" spans="2:6" x14ac:dyDescent="0.25">
      <c r="B5048" s="14">
        <v>5003</v>
      </c>
      <c r="C5048" s="17">
        <v>39</v>
      </c>
      <c r="D5048" s="17">
        <v>97.27</v>
      </c>
      <c r="E5048" s="17">
        <v>19614</v>
      </c>
      <c r="F5048" s="17">
        <v>380386.22</v>
      </c>
    </row>
    <row r="5049" spans="2:6" x14ac:dyDescent="0.25">
      <c r="B5049" s="14">
        <v>5004</v>
      </c>
      <c r="C5049" s="17">
        <v>43</v>
      </c>
      <c r="D5049" s="17">
        <v>89.69</v>
      </c>
      <c r="E5049" s="17">
        <v>17539</v>
      </c>
      <c r="F5049" s="17">
        <v>313011.09000000008</v>
      </c>
    </row>
    <row r="5050" spans="2:6" x14ac:dyDescent="0.25">
      <c r="B5050" s="14">
        <v>5005</v>
      </c>
      <c r="C5050" s="17">
        <v>42</v>
      </c>
      <c r="D5050" s="17">
        <v>97.72</v>
      </c>
      <c r="E5050" s="17">
        <v>20345</v>
      </c>
      <c r="F5050" s="17">
        <v>356051.60000000009</v>
      </c>
    </row>
    <row r="5051" spans="2:6" x14ac:dyDescent="0.25">
      <c r="B5051" s="14">
        <v>5006</v>
      </c>
      <c r="C5051" s="17">
        <v>45</v>
      </c>
      <c r="D5051" s="17">
        <v>100.87</v>
      </c>
      <c r="E5051" s="17">
        <v>16041</v>
      </c>
      <c r="F5051" s="17">
        <v>2258.3299999999581</v>
      </c>
    </row>
    <row r="5052" spans="2:6" x14ac:dyDescent="0.25">
      <c r="B5052" s="14">
        <v>5007</v>
      </c>
      <c r="C5052" s="17">
        <v>42</v>
      </c>
      <c r="D5052" s="17">
        <v>86.04</v>
      </c>
      <c r="E5052" s="17">
        <v>19358</v>
      </c>
      <c r="F5052" s="17">
        <v>523643.67999999993</v>
      </c>
    </row>
    <row r="5053" spans="2:6" x14ac:dyDescent="0.25">
      <c r="B5053" s="14">
        <v>5008</v>
      </c>
      <c r="C5053" s="17">
        <v>42</v>
      </c>
      <c r="D5053" s="17">
        <v>98.8</v>
      </c>
      <c r="E5053" s="17">
        <v>15676</v>
      </c>
      <c r="F5053" s="17">
        <v>62343.20000000007</v>
      </c>
    </row>
    <row r="5054" spans="2:6" x14ac:dyDescent="0.25">
      <c r="B5054" s="14">
        <v>5009</v>
      </c>
      <c r="C5054" s="17">
        <v>42</v>
      </c>
      <c r="D5054" s="17">
        <v>99.67</v>
      </c>
      <c r="E5054" s="17">
        <v>19825</v>
      </c>
      <c r="F5054" s="17">
        <v>286567.25</v>
      </c>
    </row>
    <row r="5055" spans="2:6" x14ac:dyDescent="0.25">
      <c r="B5055" s="14">
        <v>5010</v>
      </c>
      <c r="C5055" s="17">
        <v>39</v>
      </c>
      <c r="D5055" s="17">
        <v>75.599999999999994</v>
      </c>
      <c r="E5055" s="17">
        <v>14084</v>
      </c>
      <c r="F5055" s="17">
        <v>338689.60000000009</v>
      </c>
    </row>
    <row r="5056" spans="2:6" x14ac:dyDescent="0.25">
      <c r="B5056" s="14">
        <v>5011</v>
      </c>
      <c r="C5056" s="17">
        <v>40</v>
      </c>
      <c r="D5056" s="17">
        <v>99.22</v>
      </c>
      <c r="E5056" s="17">
        <v>13650</v>
      </c>
      <c r="F5056" s="17">
        <v>-34003</v>
      </c>
    </row>
    <row r="5057" spans="2:6" x14ac:dyDescent="0.25">
      <c r="B5057" s="14">
        <v>5012</v>
      </c>
      <c r="C5057" s="17">
        <v>42</v>
      </c>
      <c r="D5057" s="17">
        <v>90.19</v>
      </c>
      <c r="E5057" s="17">
        <v>17245</v>
      </c>
      <c r="F5057" s="17">
        <v>302138.44999999995</v>
      </c>
    </row>
    <row r="5058" spans="2:6" x14ac:dyDescent="0.25">
      <c r="B5058" s="14">
        <v>5013</v>
      </c>
      <c r="C5058" s="17">
        <v>44</v>
      </c>
      <c r="D5058" s="17">
        <v>93.74</v>
      </c>
      <c r="E5058" s="17">
        <v>24006</v>
      </c>
      <c r="F5058" s="17">
        <v>620607.56000000006</v>
      </c>
    </row>
    <row r="5059" spans="2:6" x14ac:dyDescent="0.25">
      <c r="B5059" s="14">
        <v>5014</v>
      </c>
      <c r="C5059" s="17">
        <v>42</v>
      </c>
      <c r="D5059" s="17">
        <v>103.58</v>
      </c>
      <c r="E5059" s="17">
        <v>10167</v>
      </c>
      <c r="F5059" s="17">
        <v>-306878.86</v>
      </c>
    </row>
    <row r="5060" spans="2:6" x14ac:dyDescent="0.25">
      <c r="B5060" s="14">
        <v>5015</v>
      </c>
      <c r="C5060" s="17">
        <v>42</v>
      </c>
      <c r="D5060" s="17">
        <v>81.69</v>
      </c>
      <c r="E5060" s="17">
        <v>5620</v>
      </c>
      <c r="F5060" s="17">
        <v>-426757.8</v>
      </c>
    </row>
    <row r="5061" spans="2:6" x14ac:dyDescent="0.25">
      <c r="B5061" s="14">
        <v>5016</v>
      </c>
      <c r="C5061" s="17">
        <v>41</v>
      </c>
      <c r="D5061" s="17">
        <v>90.95</v>
      </c>
      <c r="E5061" s="17">
        <v>27739</v>
      </c>
      <c r="F5061" s="17">
        <v>1009899.95</v>
      </c>
    </row>
    <row r="5062" spans="2:6" x14ac:dyDescent="0.25">
      <c r="B5062" s="14">
        <v>5017</v>
      </c>
      <c r="C5062" s="17">
        <v>42</v>
      </c>
      <c r="D5062" s="17">
        <v>98.35</v>
      </c>
      <c r="E5062" s="17">
        <v>21172</v>
      </c>
      <c r="F5062" s="17">
        <v>391737.80000000005</v>
      </c>
    </row>
    <row r="5063" spans="2:6" x14ac:dyDescent="0.25">
      <c r="B5063" s="14">
        <v>5018</v>
      </c>
      <c r="C5063" s="17">
        <v>44</v>
      </c>
      <c r="D5063" s="17">
        <v>75.91</v>
      </c>
      <c r="E5063" s="17">
        <v>15135</v>
      </c>
      <c r="F5063" s="17">
        <v>347027.15000000014</v>
      </c>
    </row>
    <row r="5064" spans="2:6" x14ac:dyDescent="0.25">
      <c r="B5064" s="14">
        <v>5019</v>
      </c>
      <c r="C5064" s="17">
        <v>45</v>
      </c>
      <c r="D5064" s="17">
        <v>94.31</v>
      </c>
      <c r="E5064" s="17">
        <v>22936</v>
      </c>
      <c r="F5064" s="17">
        <v>519049.83999999985</v>
      </c>
    </row>
    <row r="5065" spans="2:6" x14ac:dyDescent="0.25">
      <c r="B5065" s="14">
        <v>5020</v>
      </c>
      <c r="C5065" s="17">
        <v>42</v>
      </c>
      <c r="D5065" s="17">
        <v>85.06</v>
      </c>
      <c r="E5065" s="17">
        <v>20669</v>
      </c>
      <c r="F5065" s="17">
        <v>636927.85999999987</v>
      </c>
    </row>
    <row r="5066" spans="2:6" x14ac:dyDescent="0.25">
      <c r="B5066" s="14">
        <v>5021</v>
      </c>
      <c r="C5066" s="17">
        <v>41</v>
      </c>
      <c r="D5066" s="17">
        <v>95.01</v>
      </c>
      <c r="E5066" s="17">
        <v>15907</v>
      </c>
      <c r="F5066" s="17">
        <v>151981.92999999993</v>
      </c>
    </row>
    <row r="5067" spans="2:6" x14ac:dyDescent="0.25">
      <c r="B5067" s="14">
        <v>5022</v>
      </c>
      <c r="C5067" s="17">
        <v>43</v>
      </c>
      <c r="D5067" s="17">
        <v>87.83</v>
      </c>
      <c r="E5067" s="17">
        <v>19398</v>
      </c>
      <c r="F5067" s="17">
        <v>472361.66000000015</v>
      </c>
    </row>
    <row r="5068" spans="2:6" x14ac:dyDescent="0.25">
      <c r="B5068" s="14">
        <v>5023</v>
      </c>
      <c r="C5068" s="17">
        <v>40</v>
      </c>
      <c r="D5068" s="17">
        <v>98.46</v>
      </c>
      <c r="E5068" s="17">
        <v>18463</v>
      </c>
      <c r="F5068" s="17">
        <v>267750.02</v>
      </c>
    </row>
    <row r="5069" spans="2:6" x14ac:dyDescent="0.25">
      <c r="B5069" s="14">
        <v>5024</v>
      </c>
      <c r="C5069" s="17">
        <v>41</v>
      </c>
      <c r="D5069" s="17">
        <v>102.34</v>
      </c>
      <c r="E5069" s="17">
        <v>11489</v>
      </c>
      <c r="F5069" s="17">
        <v>-210522.26</v>
      </c>
    </row>
    <row r="5070" spans="2:6" x14ac:dyDescent="0.25">
      <c r="B5070" s="14">
        <v>5025</v>
      </c>
      <c r="C5070" s="17">
        <v>43</v>
      </c>
      <c r="D5070" s="17">
        <v>75.47</v>
      </c>
      <c r="E5070" s="17">
        <v>20526</v>
      </c>
      <c r="F5070" s="17">
        <v>802958.78</v>
      </c>
    </row>
    <row r="5071" spans="2:6" x14ac:dyDescent="0.25">
      <c r="B5071" s="14">
        <v>5026</v>
      </c>
      <c r="C5071" s="17">
        <v>42</v>
      </c>
      <c r="D5071" s="17">
        <v>80.84</v>
      </c>
      <c r="E5071" s="17">
        <v>12837</v>
      </c>
      <c r="F5071" s="17">
        <v>127665.91999999993</v>
      </c>
    </row>
    <row r="5072" spans="2:6" x14ac:dyDescent="0.25">
      <c r="B5072" s="14">
        <v>5027</v>
      </c>
      <c r="C5072" s="17">
        <v>43</v>
      </c>
      <c r="D5072" s="17">
        <v>79.099999999999994</v>
      </c>
      <c r="E5072" s="17">
        <v>14721</v>
      </c>
      <c r="F5072" s="17">
        <v>282044.90000000014</v>
      </c>
    </row>
    <row r="5073" spans="2:6" x14ac:dyDescent="0.25">
      <c r="B5073" s="14">
        <v>5028</v>
      </c>
      <c r="C5073" s="17">
        <v>41</v>
      </c>
      <c r="D5073" s="17">
        <v>92.28</v>
      </c>
      <c r="E5073" s="17">
        <v>26233</v>
      </c>
      <c r="F5073" s="17">
        <v>874032.76</v>
      </c>
    </row>
    <row r="5074" spans="2:6" x14ac:dyDescent="0.25">
      <c r="B5074" s="14">
        <v>5029</v>
      </c>
      <c r="C5074" s="17">
        <v>40</v>
      </c>
      <c r="D5074" s="17">
        <v>103.15</v>
      </c>
      <c r="E5074" s="17">
        <v>19655</v>
      </c>
      <c r="F5074" s="17">
        <v>247731.75</v>
      </c>
    </row>
    <row r="5075" spans="2:6" x14ac:dyDescent="0.25">
      <c r="B5075" s="14">
        <v>5030</v>
      </c>
      <c r="C5075" s="17">
        <v>41</v>
      </c>
      <c r="D5075" s="17">
        <v>75.709999999999994</v>
      </c>
      <c r="E5075" s="17">
        <v>23885</v>
      </c>
      <c r="F5075" s="17">
        <v>1115496.6500000001</v>
      </c>
    </row>
    <row r="5076" spans="2:6" x14ac:dyDescent="0.25">
      <c r="B5076" s="14">
        <v>5031</v>
      </c>
      <c r="C5076" s="17">
        <v>42</v>
      </c>
      <c r="D5076" s="17">
        <v>83.81</v>
      </c>
      <c r="E5076" s="17">
        <v>27846</v>
      </c>
      <c r="F5076" s="17">
        <v>1188048.74</v>
      </c>
    </row>
    <row r="5077" spans="2:6" x14ac:dyDescent="0.25">
      <c r="B5077" s="14">
        <v>5032</v>
      </c>
      <c r="C5077" s="17">
        <v>41</v>
      </c>
      <c r="D5077" s="17">
        <v>81.900000000000006</v>
      </c>
      <c r="E5077" s="17">
        <v>19882</v>
      </c>
      <c r="F5077" s="17">
        <v>663020.19999999995</v>
      </c>
    </row>
    <row r="5078" spans="2:6" x14ac:dyDescent="0.25">
      <c r="B5078" s="14">
        <v>5033</v>
      </c>
      <c r="C5078" s="17">
        <v>42</v>
      </c>
      <c r="D5078" s="17">
        <v>99.17</v>
      </c>
      <c r="E5078" s="17">
        <v>22021</v>
      </c>
      <c r="F5078" s="17">
        <v>423474.42999999993</v>
      </c>
    </row>
    <row r="5079" spans="2:6" x14ac:dyDescent="0.25">
      <c r="B5079" s="14">
        <v>5034</v>
      </c>
      <c r="C5079" s="17">
        <v>43</v>
      </c>
      <c r="D5079" s="17">
        <v>83.85</v>
      </c>
      <c r="E5079" s="17">
        <v>16402</v>
      </c>
      <c r="F5079" s="17">
        <v>333404.30000000005</v>
      </c>
    </row>
    <row r="5080" spans="2:6" x14ac:dyDescent="0.25">
      <c r="B5080" s="14">
        <v>5035</v>
      </c>
      <c r="C5080" s="17">
        <v>39</v>
      </c>
      <c r="D5080" s="17">
        <v>75.2</v>
      </c>
      <c r="E5080" s="17">
        <v>16855</v>
      </c>
      <c r="F5080" s="17">
        <v>579304</v>
      </c>
    </row>
    <row r="5081" spans="2:6" x14ac:dyDescent="0.25">
      <c r="B5081" s="14">
        <v>5036</v>
      </c>
      <c r="C5081" s="17">
        <v>43</v>
      </c>
      <c r="D5081" s="17">
        <v>93.96</v>
      </c>
      <c r="E5081" s="17">
        <v>24811</v>
      </c>
      <c r="F5081" s="17">
        <v>689274.44000000018</v>
      </c>
    </row>
    <row r="5082" spans="2:6" x14ac:dyDescent="0.25">
      <c r="B5082" s="14">
        <v>5037</v>
      </c>
      <c r="C5082" s="17">
        <v>43</v>
      </c>
      <c r="D5082" s="17">
        <v>83.85</v>
      </c>
      <c r="E5082" s="17">
        <v>20350</v>
      </c>
      <c r="F5082" s="17">
        <v>618252.5</v>
      </c>
    </row>
    <row r="5083" spans="2:6" x14ac:dyDescent="0.25">
      <c r="B5083" s="14">
        <v>5038</v>
      </c>
      <c r="C5083" s="17">
        <v>43</v>
      </c>
      <c r="D5083" s="17">
        <v>81.150000000000006</v>
      </c>
      <c r="E5083" s="17">
        <v>20068</v>
      </c>
      <c r="F5083" s="17">
        <v>652089.79999999981</v>
      </c>
    </row>
    <row r="5084" spans="2:6" x14ac:dyDescent="0.25">
      <c r="B5084" s="14">
        <v>5039</v>
      </c>
      <c r="C5084" s="17">
        <v>42</v>
      </c>
      <c r="D5084" s="17">
        <v>75.41</v>
      </c>
      <c r="E5084" s="17">
        <v>11870</v>
      </c>
      <c r="F5084" s="17">
        <v>118473.30000000005</v>
      </c>
    </row>
    <row r="5085" spans="2:6" x14ac:dyDescent="0.25">
      <c r="B5085" s="14">
        <v>5040</v>
      </c>
      <c r="C5085" s="17">
        <v>43</v>
      </c>
      <c r="D5085" s="17">
        <v>99.5</v>
      </c>
      <c r="E5085" s="17">
        <v>18172</v>
      </c>
      <c r="F5085" s="17">
        <v>176718</v>
      </c>
    </row>
    <row r="5086" spans="2:6" x14ac:dyDescent="0.25">
      <c r="B5086" s="14">
        <v>5041</v>
      </c>
      <c r="C5086" s="17">
        <v>44</v>
      </c>
      <c r="D5086" s="17">
        <v>104.11</v>
      </c>
      <c r="E5086" s="17">
        <v>31463</v>
      </c>
      <c r="F5086" s="17">
        <v>751152.07000000007</v>
      </c>
    </row>
    <row r="5087" spans="2:6" x14ac:dyDescent="0.25">
      <c r="B5087" s="14">
        <v>5042</v>
      </c>
      <c r="C5087" s="17">
        <v>44</v>
      </c>
      <c r="D5087" s="17">
        <v>86.4</v>
      </c>
      <c r="E5087" s="17">
        <v>20817</v>
      </c>
      <c r="F5087" s="17">
        <v>578046.19999999995</v>
      </c>
    </row>
    <row r="5088" spans="2:6" x14ac:dyDescent="0.25">
      <c r="B5088" s="14">
        <v>5043</v>
      </c>
      <c r="C5088" s="17">
        <v>40</v>
      </c>
      <c r="D5088" s="17">
        <v>95.13</v>
      </c>
      <c r="E5088" s="17">
        <v>15508</v>
      </c>
      <c r="F5088" s="17">
        <v>140495.96000000008</v>
      </c>
    </row>
    <row r="5089" spans="2:6" x14ac:dyDescent="0.25">
      <c r="B5089" s="14">
        <v>5044</v>
      </c>
      <c r="C5089" s="17">
        <v>42</v>
      </c>
      <c r="D5089" s="17">
        <v>84.3</v>
      </c>
      <c r="E5089" s="17">
        <v>10856</v>
      </c>
      <c r="F5089" s="17">
        <v>-60768.79999999993</v>
      </c>
    </row>
    <row r="5090" spans="2:6" x14ac:dyDescent="0.25">
      <c r="B5090" s="14">
        <v>5045</v>
      </c>
      <c r="C5090" s="17">
        <v>39</v>
      </c>
      <c r="D5090" s="17">
        <v>98.73</v>
      </c>
      <c r="E5090" s="17">
        <v>21135</v>
      </c>
      <c r="F5090" s="17">
        <v>444941.44999999995</v>
      </c>
    </row>
    <row r="5091" spans="2:6" x14ac:dyDescent="0.25">
      <c r="B5091" s="14">
        <v>5046</v>
      </c>
      <c r="C5091" s="17">
        <v>43</v>
      </c>
      <c r="D5091" s="17">
        <v>87.69</v>
      </c>
      <c r="E5091" s="17">
        <v>13080</v>
      </c>
      <c r="F5091" s="17">
        <v>43494.800000000047</v>
      </c>
    </row>
    <row r="5092" spans="2:6" x14ac:dyDescent="0.25">
      <c r="B5092" s="14">
        <v>5047</v>
      </c>
      <c r="C5092" s="17">
        <v>42</v>
      </c>
      <c r="D5092" s="17">
        <v>90.46</v>
      </c>
      <c r="E5092" s="17">
        <v>17506</v>
      </c>
      <c r="F5092" s="17">
        <v>314849.24000000022</v>
      </c>
    </row>
    <row r="5093" spans="2:6" x14ac:dyDescent="0.25">
      <c r="B5093" s="14">
        <v>5048</v>
      </c>
      <c r="C5093" s="17">
        <v>45</v>
      </c>
      <c r="D5093" s="17">
        <v>85.96</v>
      </c>
      <c r="E5093" s="17">
        <v>10648</v>
      </c>
      <c r="F5093" s="17">
        <v>-125510.07999999996</v>
      </c>
    </row>
    <row r="5094" spans="2:6" x14ac:dyDescent="0.25">
      <c r="B5094" s="14">
        <v>5049</v>
      </c>
      <c r="C5094" s="17">
        <v>43</v>
      </c>
      <c r="D5094" s="17">
        <v>75.47</v>
      </c>
      <c r="E5094" s="17">
        <v>17824</v>
      </c>
      <c r="F5094" s="17">
        <v>585366.72</v>
      </c>
    </row>
    <row r="5095" spans="2:6" x14ac:dyDescent="0.25">
      <c r="B5095" s="14">
        <v>5050</v>
      </c>
      <c r="C5095" s="17">
        <v>40</v>
      </c>
      <c r="D5095" s="17">
        <v>98.03</v>
      </c>
      <c r="E5095" s="17">
        <v>17738</v>
      </c>
      <c r="F5095" s="17">
        <v>231485.85999999987</v>
      </c>
    </row>
    <row r="5096" spans="2:6" x14ac:dyDescent="0.25">
      <c r="B5096" s="14">
        <v>5051</v>
      </c>
      <c r="C5096" s="17">
        <v>42</v>
      </c>
      <c r="D5096" s="17">
        <v>88.2</v>
      </c>
      <c r="E5096" s="17">
        <v>7470</v>
      </c>
      <c r="F5096" s="17">
        <v>-336064</v>
      </c>
    </row>
    <row r="5097" spans="2:6" x14ac:dyDescent="0.25">
      <c r="B5097" s="14">
        <v>5052</v>
      </c>
      <c r="C5097" s="17">
        <v>44</v>
      </c>
      <c r="D5097" s="17">
        <v>94.35</v>
      </c>
      <c r="E5097" s="17">
        <v>17240</v>
      </c>
      <c r="F5097" s="17">
        <v>195606.00000000012</v>
      </c>
    </row>
    <row r="5098" spans="2:6" x14ac:dyDescent="0.25">
      <c r="B5098" s="14">
        <v>5053</v>
      </c>
      <c r="C5098" s="17">
        <v>40</v>
      </c>
      <c r="D5098" s="17">
        <v>96.36</v>
      </c>
      <c r="E5098" s="17">
        <v>13361</v>
      </c>
      <c r="F5098" s="17">
        <v>-13066.959999999963</v>
      </c>
    </row>
    <row r="5099" spans="2:6" x14ac:dyDescent="0.25">
      <c r="B5099" s="14">
        <v>5054</v>
      </c>
      <c r="C5099" s="17">
        <v>40</v>
      </c>
      <c r="D5099" s="17">
        <v>95.95</v>
      </c>
      <c r="E5099" s="17">
        <v>21960</v>
      </c>
      <c r="F5099" s="17">
        <v>534578</v>
      </c>
    </row>
    <row r="5100" spans="2:6" x14ac:dyDescent="0.25">
      <c r="B5100" s="14">
        <v>5055</v>
      </c>
      <c r="C5100" s="17">
        <v>39</v>
      </c>
      <c r="D5100" s="17">
        <v>81.22</v>
      </c>
      <c r="E5100" s="17">
        <v>21511</v>
      </c>
      <c r="F5100" s="17">
        <v>844636.58000000007</v>
      </c>
    </row>
    <row r="5101" spans="2:6" x14ac:dyDescent="0.25">
      <c r="B5101" s="14">
        <v>5056</v>
      </c>
      <c r="C5101" s="17">
        <v>42</v>
      </c>
      <c r="D5101" s="17">
        <v>84.48</v>
      </c>
      <c r="E5101" s="17">
        <v>17597</v>
      </c>
      <c r="F5101" s="17">
        <v>426134.43999999994</v>
      </c>
    </row>
    <row r="5102" spans="2:6" x14ac:dyDescent="0.25">
      <c r="B5102" s="14">
        <v>5057</v>
      </c>
      <c r="C5102" s="17">
        <v>39</v>
      </c>
      <c r="D5102" s="17">
        <v>91.44</v>
      </c>
      <c r="E5102" s="17">
        <v>21712</v>
      </c>
      <c r="F5102" s="17">
        <v>638574.72</v>
      </c>
    </row>
    <row r="5103" spans="2:6" x14ac:dyDescent="0.25">
      <c r="B5103" s="14">
        <v>5058</v>
      </c>
      <c r="C5103" s="17">
        <v>42</v>
      </c>
      <c r="D5103" s="17">
        <v>95.64</v>
      </c>
      <c r="E5103" s="17">
        <v>27527</v>
      </c>
      <c r="F5103" s="17">
        <v>839056.72</v>
      </c>
    </row>
    <row r="5104" spans="2:6" x14ac:dyDescent="0.25">
      <c r="B5104" s="14">
        <v>5059</v>
      </c>
      <c r="C5104" s="17">
        <v>39</v>
      </c>
      <c r="D5104" s="17">
        <v>97.72</v>
      </c>
      <c r="E5104" s="17">
        <v>26765</v>
      </c>
      <c r="F5104" s="17">
        <v>816924.2</v>
      </c>
    </row>
    <row r="5105" spans="2:6" x14ac:dyDescent="0.25">
      <c r="B5105" s="14">
        <v>5060</v>
      </c>
      <c r="C5105" s="17">
        <v>40</v>
      </c>
      <c r="D5105" s="17">
        <v>88.6</v>
      </c>
      <c r="E5105" s="17">
        <v>16109</v>
      </c>
      <c r="F5105" s="17">
        <v>284073.60000000009</v>
      </c>
    </row>
    <row r="5106" spans="2:6" x14ac:dyDescent="0.25">
      <c r="B5106" s="14">
        <v>5061</v>
      </c>
      <c r="C5106" s="17">
        <v>42</v>
      </c>
      <c r="D5106" s="17">
        <v>99.94</v>
      </c>
      <c r="E5106" s="17">
        <v>12626</v>
      </c>
      <c r="F5106" s="17">
        <v>-129560.43999999994</v>
      </c>
    </row>
    <row r="5107" spans="2:6" x14ac:dyDescent="0.25">
      <c r="B5107" s="14">
        <v>5062</v>
      </c>
      <c r="C5107" s="17">
        <v>42</v>
      </c>
      <c r="D5107" s="17">
        <v>93.16</v>
      </c>
      <c r="E5107" s="17">
        <v>18905</v>
      </c>
      <c r="F5107" s="17">
        <v>356895.19999999995</v>
      </c>
    </row>
    <row r="5108" spans="2:6" x14ac:dyDescent="0.25">
      <c r="B5108" s="14">
        <v>5063</v>
      </c>
      <c r="C5108" s="17">
        <v>44</v>
      </c>
      <c r="D5108" s="17">
        <v>80.7</v>
      </c>
      <c r="E5108" s="17">
        <v>14224</v>
      </c>
      <c r="F5108" s="17">
        <v>206843.19999999995</v>
      </c>
    </row>
    <row r="5109" spans="2:6" x14ac:dyDescent="0.25">
      <c r="B5109" s="14">
        <v>5064</v>
      </c>
      <c r="C5109" s="17">
        <v>44</v>
      </c>
      <c r="D5109" s="17">
        <v>90</v>
      </c>
      <c r="E5109" s="17">
        <v>20793</v>
      </c>
      <c r="F5109" s="17">
        <v>501545</v>
      </c>
    </row>
    <row r="5110" spans="2:6" x14ac:dyDescent="0.25">
      <c r="B5110" s="14">
        <v>5065</v>
      </c>
      <c r="C5110" s="17">
        <v>39</v>
      </c>
      <c r="D5110" s="17">
        <v>77.14</v>
      </c>
      <c r="E5110" s="17">
        <v>11382</v>
      </c>
      <c r="F5110" s="17">
        <v>93112.520000000019</v>
      </c>
    </row>
    <row r="5111" spans="2:6" x14ac:dyDescent="0.25">
      <c r="B5111" s="14">
        <v>5066</v>
      </c>
      <c r="C5111" s="17">
        <v>39</v>
      </c>
      <c r="D5111" s="17">
        <v>77.319999999999993</v>
      </c>
      <c r="E5111" s="17">
        <v>15090</v>
      </c>
      <c r="F5111" s="17">
        <v>397641.20000000019</v>
      </c>
    </row>
    <row r="5112" spans="2:6" x14ac:dyDescent="0.25">
      <c r="B5112" s="14">
        <v>5067</v>
      </c>
      <c r="C5112" s="17">
        <v>44</v>
      </c>
      <c r="D5112" s="17">
        <v>83.48</v>
      </c>
      <c r="E5112" s="17">
        <v>21139</v>
      </c>
      <c r="F5112" s="17">
        <v>661861.28</v>
      </c>
    </row>
    <row r="5113" spans="2:6" x14ac:dyDescent="0.25">
      <c r="B5113" s="14">
        <v>5068</v>
      </c>
      <c r="C5113" s="17">
        <v>41</v>
      </c>
      <c r="D5113" s="17">
        <v>97.99</v>
      </c>
      <c r="E5113" s="17">
        <v>15443</v>
      </c>
      <c r="F5113" s="17">
        <v>76734.430000000051</v>
      </c>
    </row>
    <row r="5114" spans="2:6" x14ac:dyDescent="0.25">
      <c r="B5114" s="14">
        <v>5069</v>
      </c>
      <c r="C5114" s="17">
        <v>44</v>
      </c>
      <c r="D5114" s="17">
        <v>91.12</v>
      </c>
      <c r="E5114" s="17">
        <v>20706</v>
      </c>
      <c r="F5114" s="17">
        <v>472699.2799999998</v>
      </c>
    </row>
    <row r="5115" spans="2:6" x14ac:dyDescent="0.25">
      <c r="B5115" s="14">
        <v>5070</v>
      </c>
      <c r="C5115" s="17">
        <v>42</v>
      </c>
      <c r="D5115" s="17">
        <v>82.45</v>
      </c>
      <c r="E5115" s="17">
        <v>18061</v>
      </c>
      <c r="F5115" s="17">
        <v>496447.55000000005</v>
      </c>
    </row>
    <row r="5116" spans="2:6" x14ac:dyDescent="0.25">
      <c r="B5116" s="14">
        <v>5071</v>
      </c>
      <c r="C5116" s="17">
        <v>41</v>
      </c>
      <c r="D5116" s="17">
        <v>77.31</v>
      </c>
      <c r="E5116" s="17">
        <v>22916</v>
      </c>
      <c r="F5116" s="17">
        <v>999092.04</v>
      </c>
    </row>
    <row r="5117" spans="2:6" x14ac:dyDescent="0.25">
      <c r="B5117" s="14">
        <v>5072</v>
      </c>
      <c r="C5117" s="17">
        <v>40</v>
      </c>
      <c r="D5117" s="17">
        <v>87.15</v>
      </c>
      <c r="E5117" s="17">
        <v>13567</v>
      </c>
      <c r="F5117" s="17">
        <v>124788.94999999995</v>
      </c>
    </row>
    <row r="5118" spans="2:6" x14ac:dyDescent="0.25">
      <c r="B5118" s="14">
        <v>5073</v>
      </c>
      <c r="C5118" s="17">
        <v>42</v>
      </c>
      <c r="D5118" s="17">
        <v>76.45</v>
      </c>
      <c r="E5118" s="17">
        <v>16609</v>
      </c>
      <c r="F5118" s="17">
        <v>487854.94999999995</v>
      </c>
    </row>
    <row r="5119" spans="2:6" x14ac:dyDescent="0.25">
      <c r="B5119" s="14">
        <v>5074</v>
      </c>
      <c r="C5119" s="17">
        <v>40</v>
      </c>
      <c r="D5119" s="17">
        <v>81.61</v>
      </c>
      <c r="E5119" s="17">
        <v>27035</v>
      </c>
      <c r="F5119" s="17">
        <v>1242238.6499999999</v>
      </c>
    </row>
    <row r="5120" spans="2:6" x14ac:dyDescent="0.25">
      <c r="B5120" s="14">
        <v>5075</v>
      </c>
      <c r="C5120" s="17">
        <v>45</v>
      </c>
      <c r="D5120" s="17">
        <v>92.05</v>
      </c>
      <c r="E5120" s="17">
        <v>12186</v>
      </c>
      <c r="F5120" s="17">
        <v>-95077.29999999993</v>
      </c>
    </row>
    <row r="5121" spans="2:6" x14ac:dyDescent="0.25">
      <c r="B5121" s="14">
        <v>5076</v>
      </c>
      <c r="C5121" s="17">
        <v>42</v>
      </c>
      <c r="D5121" s="17">
        <v>78.08</v>
      </c>
      <c r="E5121" s="17">
        <v>18113</v>
      </c>
      <c r="F5121" s="17">
        <v>579477.96</v>
      </c>
    </row>
    <row r="5122" spans="2:6" x14ac:dyDescent="0.25">
      <c r="B5122" s="14">
        <v>5077</v>
      </c>
      <c r="C5122" s="17">
        <v>42</v>
      </c>
      <c r="D5122" s="17">
        <v>84.97</v>
      </c>
      <c r="E5122" s="17">
        <v>19247</v>
      </c>
      <c r="F5122" s="17">
        <v>536361.40999999992</v>
      </c>
    </row>
    <row r="5123" spans="2:6" x14ac:dyDescent="0.25">
      <c r="B5123" s="14">
        <v>5078</v>
      </c>
      <c r="C5123" s="17">
        <v>44</v>
      </c>
      <c r="D5123" s="17">
        <v>79.38</v>
      </c>
      <c r="E5123" s="17">
        <v>21097</v>
      </c>
      <c r="F5123" s="17">
        <v>745355.14000000013</v>
      </c>
    </row>
    <row r="5124" spans="2:6" x14ac:dyDescent="0.25">
      <c r="B5124" s="14">
        <v>5079</v>
      </c>
      <c r="C5124" s="17">
        <v>41</v>
      </c>
      <c r="D5124" s="17">
        <v>103.57</v>
      </c>
      <c r="E5124" s="17">
        <v>9641</v>
      </c>
      <c r="F5124" s="17">
        <v>-325240.36999999988</v>
      </c>
    </row>
    <row r="5125" spans="2:6" x14ac:dyDescent="0.25">
      <c r="B5125" s="14">
        <v>5080</v>
      </c>
      <c r="C5125" s="17">
        <v>41</v>
      </c>
      <c r="D5125" s="17">
        <v>98.64</v>
      </c>
      <c r="E5125" s="17">
        <v>17834</v>
      </c>
      <c r="F5125" s="17">
        <v>208626.24</v>
      </c>
    </row>
    <row r="5126" spans="2:6" x14ac:dyDescent="0.25">
      <c r="B5126" s="14">
        <v>5081</v>
      </c>
      <c r="C5126" s="17">
        <v>41</v>
      </c>
      <c r="D5126" s="17">
        <v>89.62</v>
      </c>
      <c r="E5126" s="17">
        <v>22655</v>
      </c>
      <c r="F5126" s="17">
        <v>699148.89999999991</v>
      </c>
    </row>
    <row r="5127" spans="2:6" x14ac:dyDescent="0.25">
      <c r="B5127" s="14">
        <v>5082</v>
      </c>
      <c r="C5127" s="17">
        <v>40</v>
      </c>
      <c r="D5127" s="17">
        <v>97.25</v>
      </c>
      <c r="E5127" s="17">
        <v>19284</v>
      </c>
      <c r="F5127" s="17">
        <v>340787</v>
      </c>
    </row>
    <row r="5128" spans="2:6" x14ac:dyDescent="0.25">
      <c r="B5128" s="14">
        <v>5083</v>
      </c>
      <c r="C5128" s="17">
        <v>42</v>
      </c>
      <c r="D5128" s="17">
        <v>75.37</v>
      </c>
      <c r="E5128" s="17">
        <v>19961</v>
      </c>
      <c r="F5128" s="17">
        <v>779416.42999999993</v>
      </c>
    </row>
    <row r="5129" spans="2:6" x14ac:dyDescent="0.25">
      <c r="B5129" s="14">
        <v>5084</v>
      </c>
      <c r="C5129" s="17">
        <v>44</v>
      </c>
      <c r="D5129" s="17">
        <v>92.47</v>
      </c>
      <c r="E5129" s="17">
        <v>18226</v>
      </c>
      <c r="F5129" s="17">
        <v>289671.78000000003</v>
      </c>
    </row>
    <row r="5130" spans="2:6" x14ac:dyDescent="0.25">
      <c r="B5130" s="14">
        <v>5085</v>
      </c>
      <c r="C5130" s="17">
        <v>42</v>
      </c>
      <c r="D5130" s="17">
        <v>85.07</v>
      </c>
      <c r="E5130" s="17">
        <v>17034</v>
      </c>
      <c r="F5130" s="17">
        <v>375255.62000000011</v>
      </c>
    </row>
    <row r="5131" spans="2:6" x14ac:dyDescent="0.25">
      <c r="B5131" s="14">
        <v>5086</v>
      </c>
      <c r="C5131" s="17">
        <v>43</v>
      </c>
      <c r="D5131" s="17">
        <v>86.28</v>
      </c>
      <c r="E5131" s="17">
        <v>24023</v>
      </c>
      <c r="F5131" s="17">
        <v>824883.56</v>
      </c>
    </row>
    <row r="5132" spans="2:6" x14ac:dyDescent="0.25">
      <c r="B5132" s="14">
        <v>5087</v>
      </c>
      <c r="C5132" s="17">
        <v>41</v>
      </c>
      <c r="D5132" s="17">
        <v>79.36</v>
      </c>
      <c r="E5132" s="17">
        <v>8267</v>
      </c>
      <c r="F5132" s="17">
        <v>-199883.12</v>
      </c>
    </row>
    <row r="5133" spans="2:6" x14ac:dyDescent="0.25">
      <c r="B5133" s="14">
        <v>5088</v>
      </c>
      <c r="C5133" s="17">
        <v>40</v>
      </c>
      <c r="D5133" s="17">
        <v>93.62</v>
      </c>
      <c r="E5133" s="17">
        <v>14384</v>
      </c>
      <c r="F5133" s="17">
        <v>90425.919999999925</v>
      </c>
    </row>
    <row r="5134" spans="2:6" x14ac:dyDescent="0.25">
      <c r="B5134" s="14">
        <v>5089</v>
      </c>
      <c r="C5134" s="17">
        <v>40</v>
      </c>
      <c r="D5134" s="17">
        <v>92.96</v>
      </c>
      <c r="E5134" s="17">
        <v>16511</v>
      </c>
      <c r="F5134" s="17">
        <v>240386.44000000018</v>
      </c>
    </row>
    <row r="5135" spans="2:6" x14ac:dyDescent="0.25">
      <c r="B5135" s="14">
        <v>5090</v>
      </c>
      <c r="C5135" s="17">
        <v>44</v>
      </c>
      <c r="D5135" s="17">
        <v>94.63</v>
      </c>
      <c r="E5135" s="17">
        <v>12996</v>
      </c>
      <c r="F5135" s="17">
        <v>-65431.479999999981</v>
      </c>
    </row>
    <row r="5136" spans="2:6" x14ac:dyDescent="0.25">
      <c r="B5136" s="14">
        <v>5091</v>
      </c>
      <c r="C5136" s="17">
        <v>40</v>
      </c>
      <c r="D5136" s="17">
        <v>100.58</v>
      </c>
      <c r="E5136" s="17">
        <v>19861</v>
      </c>
      <c r="F5136" s="17">
        <v>310279.62000000011</v>
      </c>
    </row>
    <row r="5137" spans="2:6" x14ac:dyDescent="0.25">
      <c r="B5137" s="14">
        <v>5092</v>
      </c>
      <c r="C5137" s="17">
        <v>41</v>
      </c>
      <c r="D5137" s="17">
        <v>79.69</v>
      </c>
      <c r="E5137" s="17">
        <v>13384</v>
      </c>
      <c r="F5137" s="17">
        <v>198101.04000000004</v>
      </c>
    </row>
    <row r="5138" spans="2:6" x14ac:dyDescent="0.25">
      <c r="B5138" s="14">
        <v>5093</v>
      </c>
      <c r="C5138" s="17">
        <v>44</v>
      </c>
      <c r="D5138" s="17">
        <v>97.69</v>
      </c>
      <c r="E5138" s="17">
        <v>16786</v>
      </c>
      <c r="F5138" s="17">
        <v>112005.66000000003</v>
      </c>
    </row>
    <row r="5139" spans="2:6" x14ac:dyDescent="0.25">
      <c r="B5139" s="14">
        <v>5094</v>
      </c>
      <c r="C5139" s="17">
        <v>40</v>
      </c>
      <c r="D5139" s="17">
        <v>80.84</v>
      </c>
      <c r="E5139" s="17">
        <v>19610</v>
      </c>
      <c r="F5139" s="17">
        <v>682717.59999999986</v>
      </c>
    </row>
    <row r="5140" spans="2:6" x14ac:dyDescent="0.25">
      <c r="B5140" s="14">
        <v>5095</v>
      </c>
      <c r="C5140" s="17">
        <v>42</v>
      </c>
      <c r="D5140" s="17">
        <v>100.22</v>
      </c>
      <c r="E5140" s="17">
        <v>12784</v>
      </c>
      <c r="F5140" s="17">
        <v>-124124.47999999998</v>
      </c>
    </row>
    <row r="5141" spans="2:6" x14ac:dyDescent="0.25">
      <c r="B5141" s="14">
        <v>5096</v>
      </c>
      <c r="C5141" s="17">
        <v>42</v>
      </c>
      <c r="D5141" s="17">
        <v>94.34</v>
      </c>
      <c r="E5141" s="17">
        <v>21470</v>
      </c>
      <c r="F5141" s="17">
        <v>495310.19999999995</v>
      </c>
    </row>
    <row r="5142" spans="2:6" x14ac:dyDescent="0.25">
      <c r="B5142" s="14">
        <v>5097</v>
      </c>
      <c r="C5142" s="17">
        <v>42</v>
      </c>
      <c r="D5142" s="17">
        <v>94.27</v>
      </c>
      <c r="E5142" s="17">
        <v>15975</v>
      </c>
      <c r="F5142" s="17">
        <v>152111.75000000012</v>
      </c>
    </row>
    <row r="5143" spans="2:6" x14ac:dyDescent="0.25">
      <c r="B5143" s="14">
        <v>5098</v>
      </c>
      <c r="C5143" s="17">
        <v>40</v>
      </c>
      <c r="D5143" s="17">
        <v>86.92</v>
      </c>
      <c r="E5143" s="17">
        <v>22101</v>
      </c>
      <c r="F5143" s="17">
        <v>743040.08000000007</v>
      </c>
    </row>
    <row r="5144" spans="2:6" x14ac:dyDescent="0.25">
      <c r="B5144" s="14">
        <v>5099</v>
      </c>
      <c r="C5144" s="17">
        <v>40</v>
      </c>
      <c r="D5144" s="17">
        <v>85.31</v>
      </c>
      <c r="E5144" s="17">
        <v>8015</v>
      </c>
      <c r="F5144" s="17">
        <v>-259374.65000000002</v>
      </c>
    </row>
    <row r="5145" spans="2:6" x14ac:dyDescent="0.25">
      <c r="B5145" s="14">
        <v>5100</v>
      </c>
      <c r="C5145" s="17">
        <v>41</v>
      </c>
      <c r="D5145" s="17">
        <v>80.84</v>
      </c>
      <c r="E5145" s="17">
        <v>13578</v>
      </c>
      <c r="F5145" s="17">
        <v>197678.47999999998</v>
      </c>
    </row>
    <row r="5146" spans="2:6" x14ac:dyDescent="0.25">
      <c r="B5146" s="14">
        <v>5101</v>
      </c>
      <c r="C5146" s="17">
        <v>41</v>
      </c>
      <c r="D5146" s="17">
        <v>82.68</v>
      </c>
      <c r="E5146" s="17">
        <v>14071</v>
      </c>
      <c r="F5146" s="17">
        <v>209827.71999999997</v>
      </c>
    </row>
    <row r="5147" spans="2:6" x14ac:dyDescent="0.25">
      <c r="B5147" s="14">
        <v>5102</v>
      </c>
      <c r="C5147" s="17">
        <v>43</v>
      </c>
      <c r="D5147" s="17">
        <v>88.04</v>
      </c>
      <c r="E5147" s="17">
        <v>14887</v>
      </c>
      <c r="F5147" s="17">
        <v>161720.5199999999</v>
      </c>
    </row>
    <row r="5148" spans="2:6" x14ac:dyDescent="0.25">
      <c r="B5148" s="14">
        <v>5103</v>
      </c>
      <c r="C5148" s="17">
        <v>43</v>
      </c>
      <c r="D5148" s="17">
        <v>102.12</v>
      </c>
      <c r="E5148" s="17">
        <v>11043</v>
      </c>
      <c r="F5148" s="17">
        <v>-255003.16000000003</v>
      </c>
    </row>
    <row r="5149" spans="2:6" x14ac:dyDescent="0.25">
      <c r="B5149" s="14">
        <v>5104</v>
      </c>
      <c r="C5149" s="17">
        <v>39</v>
      </c>
      <c r="D5149" s="17">
        <v>102.6</v>
      </c>
      <c r="E5149" s="17">
        <v>17426</v>
      </c>
      <c r="F5149" s="17">
        <v>150252.40000000014</v>
      </c>
    </row>
    <row r="5150" spans="2:6" x14ac:dyDescent="0.25">
      <c r="B5150" s="14">
        <v>5105</v>
      </c>
      <c r="C5150" s="17">
        <v>41</v>
      </c>
      <c r="D5150" s="17">
        <v>100.83</v>
      </c>
      <c r="E5150" s="17">
        <v>15061</v>
      </c>
      <c r="F5150" s="17">
        <v>11037.369999999995</v>
      </c>
    </row>
    <row r="5151" spans="2:6" x14ac:dyDescent="0.25">
      <c r="B5151" s="14">
        <v>5106</v>
      </c>
      <c r="C5151" s="17">
        <v>42</v>
      </c>
      <c r="D5151" s="17">
        <v>80.41</v>
      </c>
      <c r="E5151" s="17">
        <v>19292</v>
      </c>
      <c r="F5151" s="17">
        <v>627574.28</v>
      </c>
    </row>
    <row r="5152" spans="2:6" x14ac:dyDescent="0.25">
      <c r="B5152" s="14">
        <v>5107</v>
      </c>
      <c r="C5152" s="17">
        <v>41</v>
      </c>
      <c r="D5152" s="17">
        <v>93.81</v>
      </c>
      <c r="E5152" s="17">
        <v>17423</v>
      </c>
      <c r="F5152" s="17">
        <v>268382.36999999988</v>
      </c>
    </row>
    <row r="5153" spans="2:6" x14ac:dyDescent="0.25">
      <c r="B5153" s="14">
        <v>5108</v>
      </c>
      <c r="C5153" s="17">
        <v>41</v>
      </c>
      <c r="D5153" s="17">
        <v>100.39</v>
      </c>
      <c r="E5153" s="17">
        <v>23063</v>
      </c>
      <c r="F5153" s="17">
        <v>478659.42999999993</v>
      </c>
    </row>
    <row r="5154" spans="2:6" x14ac:dyDescent="0.25">
      <c r="B5154" s="14">
        <v>5109</v>
      </c>
      <c r="C5154" s="17">
        <v>43</v>
      </c>
      <c r="D5154" s="17">
        <v>86.25</v>
      </c>
      <c r="E5154" s="17">
        <v>19722</v>
      </c>
      <c r="F5154" s="17">
        <v>525609.5</v>
      </c>
    </row>
    <row r="5155" spans="2:6" x14ac:dyDescent="0.25">
      <c r="B5155" s="14">
        <v>5110</v>
      </c>
      <c r="C5155" s="17">
        <v>42</v>
      </c>
      <c r="D5155" s="17">
        <v>92.51</v>
      </c>
      <c r="E5155" s="17">
        <v>21048</v>
      </c>
      <c r="F5155" s="17">
        <v>507385.51999999979</v>
      </c>
    </row>
    <row r="5156" spans="2:6" x14ac:dyDescent="0.25">
      <c r="B5156" s="14">
        <v>5111</v>
      </c>
      <c r="C5156" s="17">
        <v>42</v>
      </c>
      <c r="D5156" s="17">
        <v>86.66</v>
      </c>
      <c r="E5156" s="17">
        <v>11426</v>
      </c>
      <c r="F5156" s="17">
        <v>-46295.159999999916</v>
      </c>
    </row>
    <row r="5157" spans="2:6" x14ac:dyDescent="0.25">
      <c r="B5157" s="14">
        <v>5112</v>
      </c>
      <c r="C5157" s="17">
        <v>39</v>
      </c>
      <c r="D5157" s="17">
        <v>83.01</v>
      </c>
      <c r="E5157" s="17">
        <v>24666</v>
      </c>
      <c r="F5157" s="17">
        <v>1049035.3399999999</v>
      </c>
    </row>
    <row r="5158" spans="2:6" x14ac:dyDescent="0.25">
      <c r="B5158" s="14">
        <v>5113</v>
      </c>
      <c r="C5158" s="17">
        <v>39</v>
      </c>
      <c r="D5158" s="17">
        <v>80.53</v>
      </c>
      <c r="E5158" s="17">
        <v>17558</v>
      </c>
      <c r="F5158" s="17">
        <v>545334.26</v>
      </c>
    </row>
    <row r="5159" spans="2:6" x14ac:dyDescent="0.25">
      <c r="B5159" s="14">
        <v>5114</v>
      </c>
      <c r="C5159" s="17">
        <v>41</v>
      </c>
      <c r="D5159" s="17">
        <v>79.319999999999993</v>
      </c>
      <c r="E5159" s="17">
        <v>17706</v>
      </c>
      <c r="F5159" s="17">
        <v>543108.08000000007</v>
      </c>
    </row>
    <row r="5160" spans="2:6" x14ac:dyDescent="0.25">
      <c r="B5160" s="14">
        <v>5115</v>
      </c>
      <c r="C5160" s="17">
        <v>42</v>
      </c>
      <c r="D5160" s="17">
        <v>101.24</v>
      </c>
      <c r="E5160" s="17">
        <v>24066</v>
      </c>
      <c r="F5160" s="17">
        <v>491920.16000000015</v>
      </c>
    </row>
    <row r="5161" spans="2:6" x14ac:dyDescent="0.25">
      <c r="B5161" s="14">
        <v>5116</v>
      </c>
      <c r="C5161" s="17">
        <v>40</v>
      </c>
      <c r="D5161" s="17">
        <v>94.91</v>
      </c>
      <c r="E5161" s="17">
        <v>18143</v>
      </c>
      <c r="F5161" s="17">
        <v>312784.87000000011</v>
      </c>
    </row>
    <row r="5162" spans="2:6" x14ac:dyDescent="0.25">
      <c r="B5162" s="14">
        <v>5117</v>
      </c>
      <c r="C5162" s="17">
        <v>44</v>
      </c>
      <c r="D5162" s="17">
        <v>95.51</v>
      </c>
      <c r="E5162" s="17">
        <v>15632</v>
      </c>
      <c r="F5162" s="17">
        <v>79947.679999999935</v>
      </c>
    </row>
    <row r="5163" spans="2:6" x14ac:dyDescent="0.25">
      <c r="B5163" s="14">
        <v>5118</v>
      </c>
      <c r="C5163" s="17">
        <v>41</v>
      </c>
      <c r="D5163" s="17">
        <v>78.069999999999993</v>
      </c>
      <c r="E5163" s="17">
        <v>27595</v>
      </c>
      <c r="F5163" s="17">
        <v>1355668.35</v>
      </c>
    </row>
    <row r="5164" spans="2:6" x14ac:dyDescent="0.25">
      <c r="B5164" s="14">
        <v>5119</v>
      </c>
      <c r="C5164" s="17">
        <v>43</v>
      </c>
      <c r="D5164" s="17">
        <v>103.95</v>
      </c>
      <c r="E5164" s="17">
        <v>17934</v>
      </c>
      <c r="F5164" s="17">
        <v>83464.699999999953</v>
      </c>
    </row>
    <row r="5165" spans="2:6" x14ac:dyDescent="0.25">
      <c r="B5165" s="14">
        <v>5120</v>
      </c>
      <c r="C5165" s="17">
        <v>40</v>
      </c>
      <c r="D5165" s="17">
        <v>90.83</v>
      </c>
      <c r="E5165" s="17">
        <v>15993</v>
      </c>
      <c r="F5165" s="17">
        <v>240242.81000000006</v>
      </c>
    </row>
    <row r="5166" spans="2:6" x14ac:dyDescent="0.25">
      <c r="B5166" s="14">
        <v>5121</v>
      </c>
      <c r="C5166" s="17">
        <v>41</v>
      </c>
      <c r="D5166" s="17">
        <v>83.81</v>
      </c>
      <c r="E5166" s="17">
        <v>24233</v>
      </c>
      <c r="F5166" s="17">
        <v>947846.27</v>
      </c>
    </row>
    <row r="5167" spans="2:6" x14ac:dyDescent="0.25">
      <c r="B5167" s="14">
        <v>5122</v>
      </c>
      <c r="C5167" s="17">
        <v>40</v>
      </c>
      <c r="D5167" s="17">
        <v>86.74</v>
      </c>
      <c r="E5167" s="17">
        <v>21537</v>
      </c>
      <c r="F5167" s="17">
        <v>706263.62000000011</v>
      </c>
    </row>
    <row r="5168" spans="2:6" x14ac:dyDescent="0.25">
      <c r="B5168" s="14">
        <v>5123</v>
      </c>
      <c r="C5168" s="17">
        <v>41</v>
      </c>
      <c r="D5168" s="17">
        <v>103.54</v>
      </c>
      <c r="E5168" s="17">
        <v>30178</v>
      </c>
      <c r="F5168" s="17">
        <v>793493.87999999989</v>
      </c>
    </row>
    <row r="5169" spans="2:6" x14ac:dyDescent="0.25">
      <c r="B5169" s="14">
        <v>5124</v>
      </c>
      <c r="C5169" s="17">
        <v>39</v>
      </c>
      <c r="D5169" s="17">
        <v>94.56</v>
      </c>
      <c r="E5169" s="17">
        <v>19407</v>
      </c>
      <c r="F5169" s="17">
        <v>419994.07999999984</v>
      </c>
    </row>
    <row r="5170" spans="2:6" x14ac:dyDescent="0.25">
      <c r="B5170" s="14">
        <v>5125</v>
      </c>
      <c r="C5170" s="17">
        <v>40</v>
      </c>
      <c r="D5170" s="17">
        <v>91.49</v>
      </c>
      <c r="E5170" s="17">
        <v>9518</v>
      </c>
      <c r="F5170" s="17">
        <v>-207439.81999999995</v>
      </c>
    </row>
    <row r="5171" spans="2:6" x14ac:dyDescent="0.25">
      <c r="B5171" s="14">
        <v>5126</v>
      </c>
      <c r="C5171" s="17">
        <v>40</v>
      </c>
      <c r="D5171" s="17">
        <v>81.459999999999994</v>
      </c>
      <c r="E5171" s="17">
        <v>14759</v>
      </c>
      <c r="F5171" s="17">
        <v>294412.8600000001</v>
      </c>
    </row>
    <row r="5172" spans="2:6" x14ac:dyDescent="0.25">
      <c r="B5172" s="14">
        <v>5127</v>
      </c>
      <c r="C5172" s="17">
        <v>44</v>
      </c>
      <c r="D5172" s="17">
        <v>97.8</v>
      </c>
      <c r="E5172" s="17">
        <v>11938</v>
      </c>
      <c r="F5172" s="17">
        <v>-167146.40000000002</v>
      </c>
    </row>
    <row r="5173" spans="2:6" x14ac:dyDescent="0.25">
      <c r="B5173" s="14">
        <v>5128</v>
      </c>
      <c r="C5173" s="17">
        <v>43</v>
      </c>
      <c r="D5173" s="17">
        <v>76.53</v>
      </c>
      <c r="E5173" s="17">
        <v>21304</v>
      </c>
      <c r="F5173" s="17">
        <v>843028.87999999989</v>
      </c>
    </row>
    <row r="5174" spans="2:6" x14ac:dyDescent="0.25">
      <c r="B5174" s="14">
        <v>5129</v>
      </c>
      <c r="C5174" s="17">
        <v>41</v>
      </c>
      <c r="D5174" s="17">
        <v>75.31</v>
      </c>
      <c r="E5174" s="17">
        <v>16373</v>
      </c>
      <c r="F5174" s="17">
        <v>503883.36999999988</v>
      </c>
    </row>
    <row r="5175" spans="2:6" x14ac:dyDescent="0.25">
      <c r="B5175" s="14">
        <v>5130</v>
      </c>
      <c r="C5175" s="17">
        <v>45</v>
      </c>
      <c r="D5175" s="17">
        <v>92.84</v>
      </c>
      <c r="E5175" s="17">
        <v>25353</v>
      </c>
      <c r="F5175" s="17">
        <v>700589.48</v>
      </c>
    </row>
    <row r="5176" spans="2:6" x14ac:dyDescent="0.25">
      <c r="B5176" s="14">
        <v>5131</v>
      </c>
      <c r="C5176" s="17">
        <v>42</v>
      </c>
      <c r="D5176" s="17">
        <v>90.81</v>
      </c>
      <c r="E5176" s="17">
        <v>20457</v>
      </c>
      <c r="F5176" s="17">
        <v>504048.82999999984</v>
      </c>
    </row>
    <row r="5177" spans="2:6" x14ac:dyDescent="0.25">
      <c r="B5177" s="14">
        <v>5132</v>
      </c>
      <c r="C5177" s="17">
        <v>42</v>
      </c>
      <c r="D5177" s="17">
        <v>75.73</v>
      </c>
      <c r="E5177" s="17">
        <v>6351</v>
      </c>
      <c r="F5177" s="17">
        <v>-333854.23000000004</v>
      </c>
    </row>
    <row r="5178" spans="2:6" x14ac:dyDescent="0.25">
      <c r="B5178" s="14">
        <v>5133</v>
      </c>
      <c r="C5178" s="17">
        <v>39</v>
      </c>
      <c r="D5178" s="17">
        <v>84.79</v>
      </c>
      <c r="E5178" s="17">
        <v>17095</v>
      </c>
      <c r="F5178" s="17">
        <v>435714.94999999995</v>
      </c>
    </row>
    <row r="5179" spans="2:6" x14ac:dyDescent="0.25">
      <c r="B5179" s="14">
        <v>5134</v>
      </c>
      <c r="C5179" s="17">
        <v>41</v>
      </c>
      <c r="D5179" s="17">
        <v>75.680000000000007</v>
      </c>
      <c r="E5179" s="17">
        <v>20237</v>
      </c>
      <c r="F5179" s="17">
        <v>815909.83999999985</v>
      </c>
    </row>
    <row r="5180" spans="2:6" x14ac:dyDescent="0.25">
      <c r="B5180" s="14">
        <v>5135</v>
      </c>
      <c r="C5180" s="17">
        <v>41</v>
      </c>
      <c r="D5180" s="17">
        <v>103.46</v>
      </c>
      <c r="E5180" s="17">
        <v>17934</v>
      </c>
      <c r="F5180" s="17">
        <v>128120.3600000001</v>
      </c>
    </row>
    <row r="5181" spans="2:6" x14ac:dyDescent="0.25">
      <c r="B5181" s="14">
        <v>5136</v>
      </c>
      <c r="C5181" s="17">
        <v>39</v>
      </c>
      <c r="D5181" s="17">
        <v>93.23</v>
      </c>
      <c r="E5181" s="17">
        <v>18422</v>
      </c>
      <c r="F5181" s="17">
        <v>380036.93999999994</v>
      </c>
    </row>
    <row r="5182" spans="2:6" x14ac:dyDescent="0.25">
      <c r="B5182" s="14">
        <v>5137</v>
      </c>
      <c r="C5182" s="17">
        <v>39</v>
      </c>
      <c r="D5182" s="17">
        <v>86.09</v>
      </c>
      <c r="E5182" s="17">
        <v>16787</v>
      </c>
      <c r="F5182" s="17">
        <v>390727.16999999993</v>
      </c>
    </row>
    <row r="5183" spans="2:6" x14ac:dyDescent="0.25">
      <c r="B5183" s="14">
        <v>5138</v>
      </c>
      <c r="C5183" s="17">
        <v>43</v>
      </c>
      <c r="D5183" s="17">
        <v>100.51</v>
      </c>
      <c r="E5183" s="17">
        <v>21507</v>
      </c>
      <c r="F5183" s="17">
        <v>343423.42999999993</v>
      </c>
    </row>
    <row r="5184" spans="2:6" x14ac:dyDescent="0.25">
      <c r="B5184" s="14">
        <v>5139</v>
      </c>
      <c r="C5184" s="17">
        <v>41</v>
      </c>
      <c r="D5184" s="17">
        <v>92.17</v>
      </c>
      <c r="E5184" s="17">
        <v>23516</v>
      </c>
      <c r="F5184" s="17">
        <v>698058.28</v>
      </c>
    </row>
    <row r="5185" spans="2:6" x14ac:dyDescent="0.25">
      <c r="B5185" s="14">
        <v>5140</v>
      </c>
      <c r="C5185" s="17">
        <v>42</v>
      </c>
      <c r="D5185" s="17">
        <v>76.41</v>
      </c>
      <c r="E5185" s="17">
        <v>17308</v>
      </c>
      <c r="F5185" s="17">
        <v>544851.72</v>
      </c>
    </row>
    <row r="5186" spans="2:6" x14ac:dyDescent="0.25">
      <c r="B5186" s="14">
        <v>5141</v>
      </c>
      <c r="C5186" s="17">
        <v>45</v>
      </c>
      <c r="D5186" s="17">
        <v>81.180000000000007</v>
      </c>
      <c r="E5186" s="17">
        <v>14419</v>
      </c>
      <c r="F5186" s="17">
        <v>199991.57999999984</v>
      </c>
    </row>
    <row r="5187" spans="2:6" x14ac:dyDescent="0.25">
      <c r="B5187" s="14">
        <v>5142</v>
      </c>
      <c r="C5187" s="17">
        <v>40</v>
      </c>
      <c r="D5187" s="17">
        <v>100.16</v>
      </c>
      <c r="E5187" s="17">
        <v>11257</v>
      </c>
      <c r="F5187" s="17">
        <v>-187638.12</v>
      </c>
    </row>
    <row r="5188" spans="2:6" x14ac:dyDescent="0.25">
      <c r="B5188" s="14">
        <v>5143</v>
      </c>
      <c r="C5188" s="17">
        <v>42</v>
      </c>
      <c r="D5188" s="17">
        <v>96.39</v>
      </c>
      <c r="E5188" s="17">
        <v>17793</v>
      </c>
      <c r="F5188" s="17">
        <v>228433.72999999998</v>
      </c>
    </row>
    <row r="5189" spans="2:6" x14ac:dyDescent="0.25">
      <c r="B5189" s="14">
        <v>5144</v>
      </c>
      <c r="C5189" s="17">
        <v>40</v>
      </c>
      <c r="D5189" s="17">
        <v>102.3</v>
      </c>
      <c r="E5189" s="17">
        <v>22824</v>
      </c>
      <c r="F5189" s="17">
        <v>444120.80000000005</v>
      </c>
    </row>
    <row r="5190" spans="2:6" x14ac:dyDescent="0.25">
      <c r="B5190" s="14">
        <v>5145</v>
      </c>
      <c r="C5190" s="17">
        <v>44</v>
      </c>
      <c r="D5190" s="17">
        <v>95.94</v>
      </c>
      <c r="E5190" s="17">
        <v>14925</v>
      </c>
      <c r="F5190" s="17">
        <v>31470.5</v>
      </c>
    </row>
    <row r="5191" spans="2:6" x14ac:dyDescent="0.25">
      <c r="B5191" s="14">
        <v>5146</v>
      </c>
      <c r="C5191" s="17">
        <v>41</v>
      </c>
      <c r="D5191" s="17">
        <v>77.040000000000006</v>
      </c>
      <c r="E5191" s="17">
        <v>8203</v>
      </c>
      <c r="F5191" s="17">
        <v>-185885.12</v>
      </c>
    </row>
    <row r="5192" spans="2:6" x14ac:dyDescent="0.25">
      <c r="B5192" s="14">
        <v>5147</v>
      </c>
      <c r="C5192" s="17">
        <v>42</v>
      </c>
      <c r="D5192" s="17">
        <v>85.46</v>
      </c>
      <c r="E5192" s="17">
        <v>18506</v>
      </c>
      <c r="F5192" s="17">
        <v>473919.24000000022</v>
      </c>
    </row>
    <row r="5193" spans="2:6" x14ac:dyDescent="0.25">
      <c r="B5193" s="14">
        <v>5148</v>
      </c>
      <c r="C5193" s="17">
        <v>43</v>
      </c>
      <c r="D5193" s="17">
        <v>83.14</v>
      </c>
      <c r="E5193" s="17">
        <v>23335</v>
      </c>
      <c r="F5193" s="17">
        <v>850188.10000000009</v>
      </c>
    </row>
    <row r="5194" spans="2:6" x14ac:dyDescent="0.25">
      <c r="B5194" s="14">
        <v>5149</v>
      </c>
      <c r="C5194" s="17">
        <v>45</v>
      </c>
      <c r="D5194" s="17">
        <v>87.9</v>
      </c>
      <c r="E5194" s="17">
        <v>18542</v>
      </c>
      <c r="F5194" s="17">
        <v>375626.19999999995</v>
      </c>
    </row>
    <row r="5195" spans="2:6" x14ac:dyDescent="0.25">
      <c r="B5195" s="14">
        <v>5150</v>
      </c>
      <c r="C5195" s="17">
        <v>41</v>
      </c>
      <c r="D5195" s="17">
        <v>97.49</v>
      </c>
      <c r="E5195" s="17">
        <v>12044</v>
      </c>
      <c r="F5195" s="17">
        <v>-121217.55999999994</v>
      </c>
    </row>
    <row r="5196" spans="2:6" x14ac:dyDescent="0.25">
      <c r="B5196" s="14">
        <v>5151</v>
      </c>
      <c r="C5196" s="17">
        <v>43</v>
      </c>
      <c r="D5196" s="17">
        <v>94.42</v>
      </c>
      <c r="E5196" s="17">
        <v>20512</v>
      </c>
      <c r="F5196" s="17">
        <v>413128.95999999996</v>
      </c>
    </row>
    <row r="5197" spans="2:6" x14ac:dyDescent="0.25">
      <c r="B5197" s="14">
        <v>5152</v>
      </c>
      <c r="C5197" s="17">
        <v>43</v>
      </c>
      <c r="D5197" s="17">
        <v>75.349999999999994</v>
      </c>
      <c r="E5197" s="17">
        <v>15098</v>
      </c>
      <c r="F5197" s="17">
        <v>367653.70000000019</v>
      </c>
    </row>
    <row r="5198" spans="2:6" x14ac:dyDescent="0.25">
      <c r="B5198" s="14">
        <v>5153</v>
      </c>
      <c r="C5198" s="17">
        <v>40</v>
      </c>
      <c r="D5198" s="17">
        <v>79.02</v>
      </c>
      <c r="E5198" s="17">
        <v>11399</v>
      </c>
      <c r="F5198" s="17">
        <v>61692.020000000019</v>
      </c>
    </row>
    <row r="5199" spans="2:6" x14ac:dyDescent="0.25">
      <c r="B5199" s="14">
        <v>5154</v>
      </c>
      <c r="C5199" s="17">
        <v>43</v>
      </c>
      <c r="D5199" s="17">
        <v>99.95</v>
      </c>
      <c r="E5199" s="17">
        <v>21191</v>
      </c>
      <c r="F5199" s="17">
        <v>337755.55000000005</v>
      </c>
    </row>
    <row r="5200" spans="2:6" x14ac:dyDescent="0.25">
      <c r="B5200" s="14">
        <v>5155</v>
      </c>
      <c r="C5200" s="17">
        <v>44</v>
      </c>
      <c r="D5200" s="17">
        <v>99.21</v>
      </c>
      <c r="E5200" s="17">
        <v>3242</v>
      </c>
      <c r="F5200" s="17">
        <v>-669128.81999999995</v>
      </c>
    </row>
    <row r="5201" spans="2:6" x14ac:dyDescent="0.25">
      <c r="B5201" s="14">
        <v>5156</v>
      </c>
      <c r="C5201" s="17">
        <v>39</v>
      </c>
      <c r="D5201" s="17">
        <v>93.89</v>
      </c>
      <c r="E5201" s="17">
        <v>22399</v>
      </c>
      <c r="F5201" s="17">
        <v>630797.8899999999</v>
      </c>
    </row>
    <row r="5202" spans="2:6" x14ac:dyDescent="0.25">
      <c r="B5202" s="14">
        <v>5157</v>
      </c>
      <c r="C5202" s="17">
        <v>43</v>
      </c>
      <c r="D5202" s="17">
        <v>89.35</v>
      </c>
      <c r="E5202" s="17">
        <v>19096</v>
      </c>
      <c r="F5202" s="17">
        <v>422748.40000000014</v>
      </c>
    </row>
    <row r="5203" spans="2:6" x14ac:dyDescent="0.25">
      <c r="B5203" s="14">
        <v>5158</v>
      </c>
      <c r="C5203" s="17">
        <v>42</v>
      </c>
      <c r="D5203" s="17">
        <v>78.02</v>
      </c>
      <c r="E5203" s="17">
        <v>18035</v>
      </c>
      <c r="F5203" s="17">
        <v>574404.30000000005</v>
      </c>
    </row>
    <row r="5204" spans="2:6" x14ac:dyDescent="0.25">
      <c r="B5204" s="14">
        <v>5159</v>
      </c>
      <c r="C5204" s="17">
        <v>39</v>
      </c>
      <c r="D5204" s="17">
        <v>95.58</v>
      </c>
      <c r="E5204" s="17">
        <v>6100</v>
      </c>
      <c r="F5204" s="17">
        <v>-457038</v>
      </c>
    </row>
    <row r="5205" spans="2:6" x14ac:dyDescent="0.25">
      <c r="B5205" s="14">
        <v>5160</v>
      </c>
      <c r="C5205" s="17">
        <v>42</v>
      </c>
      <c r="D5205" s="17">
        <v>77.180000000000007</v>
      </c>
      <c r="E5205" s="17">
        <v>15302</v>
      </c>
      <c r="F5205" s="17">
        <v>371405.6399999999</v>
      </c>
    </row>
    <row r="5206" spans="2:6" x14ac:dyDescent="0.25">
      <c r="B5206" s="14">
        <v>5161</v>
      </c>
      <c r="C5206" s="17">
        <v>42</v>
      </c>
      <c r="D5206" s="17">
        <v>77.22</v>
      </c>
      <c r="E5206" s="17">
        <v>13227</v>
      </c>
      <c r="F5206" s="17">
        <v>205250.06000000006</v>
      </c>
    </row>
    <row r="5207" spans="2:6" x14ac:dyDescent="0.25">
      <c r="B5207" s="14">
        <v>5162</v>
      </c>
      <c r="C5207" s="17">
        <v>44</v>
      </c>
      <c r="D5207" s="17">
        <v>79.260000000000005</v>
      </c>
      <c r="E5207" s="17">
        <v>11864</v>
      </c>
      <c r="F5207" s="17">
        <v>48579.359999999986</v>
      </c>
    </row>
    <row r="5208" spans="2:6" x14ac:dyDescent="0.25">
      <c r="B5208" s="14">
        <v>5163</v>
      </c>
      <c r="C5208" s="17">
        <v>41</v>
      </c>
      <c r="D5208" s="17">
        <v>102.9</v>
      </c>
      <c r="E5208" s="17">
        <v>24639</v>
      </c>
      <c r="F5208" s="17">
        <v>507608.89999999991</v>
      </c>
    </row>
    <row r="5209" spans="2:6" x14ac:dyDescent="0.25">
      <c r="B5209" s="14">
        <v>5164</v>
      </c>
      <c r="C5209" s="17">
        <v>42</v>
      </c>
      <c r="D5209" s="17">
        <v>89.12</v>
      </c>
      <c r="E5209" s="17">
        <v>20038</v>
      </c>
      <c r="F5209" s="17">
        <v>510179.43999999994</v>
      </c>
    </row>
    <row r="5210" spans="2:6" x14ac:dyDescent="0.25">
      <c r="B5210" s="14">
        <v>5165</v>
      </c>
      <c r="C5210" s="17">
        <v>44</v>
      </c>
      <c r="D5210" s="17">
        <v>92.49</v>
      </c>
      <c r="E5210" s="17">
        <v>26948</v>
      </c>
      <c r="F5210" s="17">
        <v>834519.48000000021</v>
      </c>
    </row>
    <row r="5211" spans="2:6" x14ac:dyDescent="0.25">
      <c r="B5211" s="14">
        <v>5166</v>
      </c>
      <c r="C5211" s="17">
        <v>44</v>
      </c>
      <c r="D5211" s="17">
        <v>76.11</v>
      </c>
      <c r="E5211" s="17">
        <v>21003</v>
      </c>
      <c r="F5211" s="17">
        <v>806926.66999999993</v>
      </c>
    </row>
    <row r="5212" spans="2:6" x14ac:dyDescent="0.25">
      <c r="B5212" s="14">
        <v>5167</v>
      </c>
      <c r="C5212" s="17">
        <v>40</v>
      </c>
      <c r="D5212" s="17">
        <v>88.32</v>
      </c>
      <c r="E5212" s="17">
        <v>21188</v>
      </c>
      <c r="F5212" s="17">
        <v>647567.84000000008</v>
      </c>
    </row>
    <row r="5213" spans="2:6" x14ac:dyDescent="0.25">
      <c r="B5213" s="14">
        <v>5168</v>
      </c>
      <c r="C5213" s="17">
        <v>39</v>
      </c>
      <c r="D5213" s="17">
        <v>99.55</v>
      </c>
      <c r="E5213" s="17">
        <v>23371</v>
      </c>
      <c r="F5213" s="17">
        <v>562776.94999999995</v>
      </c>
    </row>
    <row r="5214" spans="2:6" x14ac:dyDescent="0.25">
      <c r="B5214" s="14">
        <v>5169</v>
      </c>
      <c r="C5214" s="17">
        <v>40</v>
      </c>
      <c r="D5214" s="17">
        <v>81.09</v>
      </c>
      <c r="E5214" s="17">
        <v>20291</v>
      </c>
      <c r="F5214" s="17">
        <v>730871.80999999982</v>
      </c>
    </row>
    <row r="5215" spans="2:6" x14ac:dyDescent="0.25">
      <c r="B5215" s="14">
        <v>5170</v>
      </c>
      <c r="C5215" s="17">
        <v>41</v>
      </c>
      <c r="D5215" s="17">
        <v>102.62</v>
      </c>
      <c r="E5215" s="17">
        <v>16187</v>
      </c>
      <c r="F5215" s="17">
        <v>46436.059999999939</v>
      </c>
    </row>
    <row r="5216" spans="2:6" x14ac:dyDescent="0.25">
      <c r="B5216" s="14">
        <v>5171</v>
      </c>
      <c r="C5216" s="17">
        <v>43</v>
      </c>
      <c r="D5216" s="17">
        <v>79.260000000000005</v>
      </c>
      <c r="E5216" s="17">
        <v>16936</v>
      </c>
      <c r="F5216" s="17">
        <v>449668.6399999999</v>
      </c>
    </row>
    <row r="5217" spans="2:6" x14ac:dyDescent="0.25">
      <c r="B5217" s="14">
        <v>5172</v>
      </c>
      <c r="C5217" s="17">
        <v>40</v>
      </c>
      <c r="D5217" s="17">
        <v>79.760000000000005</v>
      </c>
      <c r="E5217" s="17">
        <v>8434</v>
      </c>
      <c r="F5217" s="17">
        <v>-181689.84000000008</v>
      </c>
    </row>
    <row r="5218" spans="2:6" x14ac:dyDescent="0.25">
      <c r="B5218" s="14">
        <v>5173</v>
      </c>
      <c r="C5218" s="17">
        <v>41</v>
      </c>
      <c r="D5218" s="17">
        <v>81.72</v>
      </c>
      <c r="E5218" s="17">
        <v>18128</v>
      </c>
      <c r="F5218" s="17">
        <v>532803.84000000008</v>
      </c>
    </row>
    <row r="5219" spans="2:6" x14ac:dyDescent="0.25">
      <c r="B5219" s="14">
        <v>5174</v>
      </c>
      <c r="C5219" s="17">
        <v>42</v>
      </c>
      <c r="D5219" s="17">
        <v>85.73</v>
      </c>
      <c r="E5219" s="17">
        <v>11358</v>
      </c>
      <c r="F5219" s="17">
        <v>-40515.340000000084</v>
      </c>
    </row>
    <row r="5220" spans="2:6" x14ac:dyDescent="0.25">
      <c r="B5220" s="14">
        <v>5175</v>
      </c>
      <c r="C5220" s="17">
        <v>44</v>
      </c>
      <c r="D5220" s="17">
        <v>104.37</v>
      </c>
      <c r="E5220" s="17">
        <v>17530</v>
      </c>
      <c r="F5220" s="17">
        <v>37543.899999999907</v>
      </c>
    </row>
    <row r="5221" spans="2:6" x14ac:dyDescent="0.25">
      <c r="B5221" s="14">
        <v>5176</v>
      </c>
      <c r="C5221" s="17">
        <v>43</v>
      </c>
      <c r="D5221" s="17">
        <v>103.44</v>
      </c>
      <c r="E5221" s="17">
        <v>16122</v>
      </c>
      <c r="F5221" s="17">
        <v>-2627.6799999999348</v>
      </c>
    </row>
    <row r="5222" spans="2:6" x14ac:dyDescent="0.25">
      <c r="B5222" s="14">
        <v>5177</v>
      </c>
      <c r="C5222" s="17">
        <v>43</v>
      </c>
      <c r="D5222" s="17">
        <v>94.53</v>
      </c>
      <c r="E5222" s="17">
        <v>13623</v>
      </c>
      <c r="F5222" s="17">
        <v>-12594.190000000061</v>
      </c>
    </row>
    <row r="5223" spans="2:6" x14ac:dyDescent="0.25">
      <c r="B5223" s="14">
        <v>5178</v>
      </c>
      <c r="C5223" s="17">
        <v>40</v>
      </c>
      <c r="D5223" s="17">
        <v>93.23</v>
      </c>
      <c r="E5223" s="17">
        <v>12595</v>
      </c>
      <c r="F5223" s="17">
        <v>-21626.850000000093</v>
      </c>
    </row>
    <row r="5224" spans="2:6" x14ac:dyDescent="0.25">
      <c r="B5224" s="14">
        <v>5179</v>
      </c>
      <c r="C5224" s="17">
        <v>43</v>
      </c>
      <c r="D5224" s="17">
        <v>86.16</v>
      </c>
      <c r="E5224" s="17">
        <v>16601</v>
      </c>
      <c r="F5224" s="17">
        <v>309413.84000000008</v>
      </c>
    </row>
    <row r="5225" spans="2:6" x14ac:dyDescent="0.25">
      <c r="B5225" s="14">
        <v>5180</v>
      </c>
      <c r="C5225" s="17">
        <v>41</v>
      </c>
      <c r="D5225" s="17">
        <v>88.3</v>
      </c>
      <c r="E5225" s="17">
        <v>12662</v>
      </c>
      <c r="F5225" s="17">
        <v>32541.400000000023</v>
      </c>
    </row>
    <row r="5226" spans="2:6" x14ac:dyDescent="0.25">
      <c r="B5226" s="14">
        <v>5181</v>
      </c>
      <c r="C5226" s="17">
        <v>41</v>
      </c>
      <c r="D5226" s="17">
        <v>81.260000000000005</v>
      </c>
      <c r="E5226" s="17">
        <v>27807</v>
      </c>
      <c r="F5226" s="17">
        <v>1283909.1799999997</v>
      </c>
    </row>
    <row r="5227" spans="2:6" x14ac:dyDescent="0.25">
      <c r="B5227" s="14">
        <v>5182</v>
      </c>
      <c r="C5227" s="17">
        <v>39</v>
      </c>
      <c r="D5227" s="17">
        <v>77.790000000000006</v>
      </c>
      <c r="E5227" s="17">
        <v>10664</v>
      </c>
      <c r="F5227" s="17">
        <v>26687.439999999944</v>
      </c>
    </row>
    <row r="5228" spans="2:6" x14ac:dyDescent="0.25">
      <c r="B5228" s="14">
        <v>5183</v>
      </c>
      <c r="C5228" s="17">
        <v>41</v>
      </c>
      <c r="D5228" s="17">
        <v>77.349999999999994</v>
      </c>
      <c r="E5228" s="17">
        <v>21830</v>
      </c>
      <c r="F5228" s="17">
        <v>910589.50000000023</v>
      </c>
    </row>
    <row r="5229" spans="2:6" x14ac:dyDescent="0.25">
      <c r="B5229" s="14">
        <v>5184</v>
      </c>
      <c r="C5229" s="17">
        <v>43</v>
      </c>
      <c r="D5229" s="17">
        <v>88.3</v>
      </c>
      <c r="E5229" s="17">
        <v>10810</v>
      </c>
      <c r="F5229" s="17">
        <v>-118163</v>
      </c>
    </row>
    <row r="5230" spans="2:6" x14ac:dyDescent="0.25">
      <c r="B5230" s="14">
        <v>5185</v>
      </c>
      <c r="C5230" s="17">
        <v>39</v>
      </c>
      <c r="D5230" s="17">
        <v>104.85</v>
      </c>
      <c r="E5230" s="17">
        <v>12730</v>
      </c>
      <c r="F5230" s="17">
        <v>-147940.49999999988</v>
      </c>
    </row>
    <row r="5231" spans="2:6" x14ac:dyDescent="0.25">
      <c r="B5231" s="14">
        <v>5186</v>
      </c>
      <c r="C5231" s="17">
        <v>43</v>
      </c>
      <c r="D5231" s="17">
        <v>92.12</v>
      </c>
      <c r="E5231" s="17">
        <v>15272</v>
      </c>
      <c r="F5231" s="17">
        <v>125575.35999999999</v>
      </c>
    </row>
    <row r="5232" spans="2:6" x14ac:dyDescent="0.25">
      <c r="B5232" s="14">
        <v>5187</v>
      </c>
      <c r="C5232" s="17">
        <v>40</v>
      </c>
      <c r="D5232" s="17">
        <v>88.23</v>
      </c>
      <c r="E5232" s="17">
        <v>18671</v>
      </c>
      <c r="F5232" s="17">
        <v>471346.66999999993</v>
      </c>
    </row>
    <row r="5233" spans="2:6" x14ac:dyDescent="0.25">
      <c r="B5233" s="14">
        <v>5188</v>
      </c>
      <c r="C5233" s="17">
        <v>41</v>
      </c>
      <c r="D5233" s="17">
        <v>99.15</v>
      </c>
      <c r="E5233" s="17">
        <v>15396</v>
      </c>
      <c r="F5233" s="17">
        <v>56054.59999999986</v>
      </c>
    </row>
    <row r="5234" spans="2:6" x14ac:dyDescent="0.25">
      <c r="B5234" s="14">
        <v>5189</v>
      </c>
      <c r="C5234" s="17">
        <v>44</v>
      </c>
      <c r="D5234" s="17">
        <v>95.5</v>
      </c>
      <c r="E5234" s="17">
        <v>20834</v>
      </c>
      <c r="F5234" s="17">
        <v>389623</v>
      </c>
    </row>
    <row r="5235" spans="2:6" x14ac:dyDescent="0.25">
      <c r="B5235" s="14">
        <v>5190</v>
      </c>
      <c r="C5235" s="17">
        <v>42</v>
      </c>
      <c r="D5235" s="17">
        <v>91.15</v>
      </c>
      <c r="E5235" s="17">
        <v>14300</v>
      </c>
      <c r="F5235" s="17">
        <v>91654.999999999884</v>
      </c>
    </row>
    <row r="5236" spans="2:6" x14ac:dyDescent="0.25">
      <c r="B5236" s="14">
        <v>5191</v>
      </c>
      <c r="C5236" s="17">
        <v>45</v>
      </c>
      <c r="D5236" s="17">
        <v>98.78</v>
      </c>
      <c r="E5236" s="17">
        <v>23603</v>
      </c>
      <c r="F5236" s="17">
        <v>453357.65999999992</v>
      </c>
    </row>
    <row r="5237" spans="2:6" x14ac:dyDescent="0.25">
      <c r="B5237" s="14">
        <v>5192</v>
      </c>
      <c r="C5237" s="17">
        <v>41</v>
      </c>
      <c r="D5237" s="17">
        <v>99.35</v>
      </c>
      <c r="E5237" s="17">
        <v>26355</v>
      </c>
      <c r="F5237" s="17">
        <v>695720.75000000023</v>
      </c>
    </row>
    <row r="5238" spans="2:6" x14ac:dyDescent="0.25">
      <c r="B5238" s="14">
        <v>5193</v>
      </c>
      <c r="C5238" s="17">
        <v>44</v>
      </c>
      <c r="D5238" s="17">
        <v>79.59</v>
      </c>
      <c r="E5238" s="17">
        <v>25752</v>
      </c>
      <c r="F5238" s="17">
        <v>1091958.3199999998</v>
      </c>
    </row>
    <row r="5239" spans="2:6" x14ac:dyDescent="0.25">
      <c r="B5239" s="14">
        <v>5194</v>
      </c>
      <c r="C5239" s="17">
        <v>41</v>
      </c>
      <c r="D5239" s="17">
        <v>89.86</v>
      </c>
      <c r="E5239" s="17">
        <v>13581</v>
      </c>
      <c r="F5239" s="17">
        <v>75409.339999999967</v>
      </c>
    </row>
    <row r="5240" spans="2:6" x14ac:dyDescent="0.25">
      <c r="B5240" s="14">
        <v>5195</v>
      </c>
      <c r="C5240" s="17">
        <v>40</v>
      </c>
      <c r="D5240" s="17">
        <v>75.13</v>
      </c>
      <c r="E5240" s="17">
        <v>24236</v>
      </c>
      <c r="F5240" s="17">
        <v>1182673.32</v>
      </c>
    </row>
    <row r="5241" spans="2:6" x14ac:dyDescent="0.25">
      <c r="B5241" s="14">
        <v>5196</v>
      </c>
      <c r="C5241" s="17">
        <v>42</v>
      </c>
      <c r="D5241" s="17">
        <v>87.06</v>
      </c>
      <c r="E5241" s="17">
        <v>23623</v>
      </c>
      <c r="F5241" s="17">
        <v>802192.61999999988</v>
      </c>
    </row>
    <row r="5242" spans="2:6" x14ac:dyDescent="0.25">
      <c r="B5242" s="14">
        <v>5197</v>
      </c>
      <c r="C5242" s="17">
        <v>43</v>
      </c>
      <c r="D5242" s="17">
        <v>78.27</v>
      </c>
      <c r="E5242" s="17">
        <v>8892</v>
      </c>
      <c r="F5242" s="17">
        <v>-158824.83999999997</v>
      </c>
    </row>
    <row r="5243" spans="2:6" x14ac:dyDescent="0.25">
      <c r="B5243" s="14">
        <v>5198</v>
      </c>
      <c r="C5243" s="17">
        <v>42</v>
      </c>
      <c r="D5243" s="17">
        <v>81.27</v>
      </c>
      <c r="E5243" s="17">
        <v>16903</v>
      </c>
      <c r="F5243" s="17">
        <v>430064.19000000018</v>
      </c>
    </row>
    <row r="5244" spans="2:6" x14ac:dyDescent="0.25">
      <c r="B5244" s="14">
        <v>5199</v>
      </c>
      <c r="C5244" s="17">
        <v>41</v>
      </c>
      <c r="D5244" s="17">
        <v>104.85</v>
      </c>
      <c r="E5244" s="17">
        <v>15449</v>
      </c>
      <c r="F5244" s="17">
        <v>-28885.649999999907</v>
      </c>
    </row>
    <row r="5245" spans="2:6" x14ac:dyDescent="0.25">
      <c r="B5245" s="14">
        <v>5200</v>
      </c>
      <c r="C5245" s="17">
        <v>40</v>
      </c>
      <c r="D5245" s="17">
        <v>84.46</v>
      </c>
      <c r="E5245" s="17">
        <v>18818</v>
      </c>
      <c r="F5245" s="17">
        <v>552693.7200000002</v>
      </c>
    </row>
    <row r="5246" spans="2:6" x14ac:dyDescent="0.25">
      <c r="B5246" s="14">
        <v>5201</v>
      </c>
      <c r="C5246" s="17">
        <v>41</v>
      </c>
      <c r="D5246" s="17">
        <v>102.92</v>
      </c>
      <c r="E5246" s="17">
        <v>22945</v>
      </c>
      <c r="F5246" s="17">
        <v>413810.59999999986</v>
      </c>
    </row>
    <row r="5247" spans="2:6" x14ac:dyDescent="0.25">
      <c r="B5247" s="14">
        <v>5202</v>
      </c>
      <c r="C5247" s="17">
        <v>42</v>
      </c>
      <c r="D5247" s="17">
        <v>77.959999999999994</v>
      </c>
      <c r="E5247" s="17">
        <v>15361</v>
      </c>
      <c r="F5247" s="17">
        <v>364133.44000000018</v>
      </c>
    </row>
    <row r="5248" spans="2:6" x14ac:dyDescent="0.25">
      <c r="B5248" s="14">
        <v>5203</v>
      </c>
      <c r="C5248" s="17">
        <v>39</v>
      </c>
      <c r="D5248" s="17">
        <v>102.13</v>
      </c>
      <c r="E5248" s="17">
        <v>22685</v>
      </c>
      <c r="F5248" s="17">
        <v>462780.95000000019</v>
      </c>
    </row>
    <row r="5249" spans="2:6" x14ac:dyDescent="0.25">
      <c r="B5249" s="14">
        <v>5204</v>
      </c>
      <c r="C5249" s="17">
        <v>42</v>
      </c>
      <c r="D5249" s="17">
        <v>95.96</v>
      </c>
      <c r="E5249" s="17">
        <v>13123</v>
      </c>
      <c r="F5249" s="17">
        <v>-48972.079999999958</v>
      </c>
    </row>
    <row r="5250" spans="2:6" x14ac:dyDescent="0.25">
      <c r="B5250" s="14">
        <v>5205</v>
      </c>
      <c r="C5250" s="17">
        <v>42</v>
      </c>
      <c r="D5250" s="17">
        <v>81.739999999999995</v>
      </c>
      <c r="E5250" s="17">
        <v>19386</v>
      </c>
      <c r="F5250" s="17">
        <v>608990.3600000001</v>
      </c>
    </row>
    <row r="5251" spans="2:6" x14ac:dyDescent="0.25">
      <c r="B5251" s="14">
        <v>5206</v>
      </c>
      <c r="C5251" s="17">
        <v>42</v>
      </c>
      <c r="D5251" s="17">
        <v>79.47</v>
      </c>
      <c r="E5251" s="17">
        <v>21331</v>
      </c>
      <c r="F5251" s="17">
        <v>803792.42999999993</v>
      </c>
    </row>
    <row r="5252" spans="2:6" x14ac:dyDescent="0.25">
      <c r="B5252" s="14">
        <v>5207</v>
      </c>
      <c r="C5252" s="17">
        <v>42</v>
      </c>
      <c r="D5252" s="17">
        <v>104.83</v>
      </c>
      <c r="E5252" s="17">
        <v>15557</v>
      </c>
      <c r="F5252" s="17">
        <v>-38391.309999999939</v>
      </c>
    </row>
    <row r="5253" spans="2:6" x14ac:dyDescent="0.25">
      <c r="B5253" s="14">
        <v>5208</v>
      </c>
      <c r="C5253" s="17">
        <v>43</v>
      </c>
      <c r="D5253" s="17">
        <v>82.25</v>
      </c>
      <c r="E5253" s="17">
        <v>29349</v>
      </c>
      <c r="F5253" s="17">
        <v>1314488.75</v>
      </c>
    </row>
    <row r="5254" spans="2:6" x14ac:dyDescent="0.25">
      <c r="B5254" s="14">
        <v>5209</v>
      </c>
      <c r="C5254" s="17">
        <v>44</v>
      </c>
      <c r="D5254" s="17">
        <v>89.91</v>
      </c>
      <c r="E5254" s="17">
        <v>23679</v>
      </c>
      <c r="F5254" s="17">
        <v>691266.1100000001</v>
      </c>
    </row>
    <row r="5255" spans="2:6" x14ac:dyDescent="0.25">
      <c r="B5255" s="14">
        <v>5210</v>
      </c>
      <c r="C5255" s="17">
        <v>40</v>
      </c>
      <c r="D5255" s="17">
        <v>96.36</v>
      </c>
      <c r="E5255" s="17">
        <v>25288</v>
      </c>
      <c r="F5255" s="17">
        <v>734040.32000000007</v>
      </c>
    </row>
    <row r="5256" spans="2:6" x14ac:dyDescent="0.25">
      <c r="B5256" s="14">
        <v>5211</v>
      </c>
      <c r="C5256" s="17">
        <v>41</v>
      </c>
      <c r="D5256" s="17">
        <v>91.47</v>
      </c>
      <c r="E5256" s="17">
        <v>19526</v>
      </c>
      <c r="F5256" s="17">
        <v>449064.78</v>
      </c>
    </row>
    <row r="5257" spans="2:6" x14ac:dyDescent="0.25">
      <c r="B5257" s="14">
        <v>5212</v>
      </c>
      <c r="C5257" s="17">
        <v>42</v>
      </c>
      <c r="D5257" s="17">
        <v>91.56</v>
      </c>
      <c r="E5257" s="17">
        <v>24295</v>
      </c>
      <c r="F5257" s="17">
        <v>739864.8</v>
      </c>
    </row>
    <row r="5258" spans="2:6" x14ac:dyDescent="0.25">
      <c r="B5258" s="14">
        <v>5213</v>
      </c>
      <c r="C5258" s="17">
        <v>42</v>
      </c>
      <c r="D5258" s="17">
        <v>104.77</v>
      </c>
      <c r="E5258" s="17">
        <v>16139</v>
      </c>
      <c r="F5258" s="17">
        <v>-7060.0299999999115</v>
      </c>
    </row>
    <row r="5259" spans="2:6" x14ac:dyDescent="0.25">
      <c r="B5259" s="14">
        <v>5214</v>
      </c>
      <c r="C5259" s="17">
        <v>42</v>
      </c>
      <c r="D5259" s="17">
        <v>102.39</v>
      </c>
      <c r="E5259" s="17">
        <v>23034</v>
      </c>
      <c r="F5259" s="17">
        <v>407886.74</v>
      </c>
    </row>
    <row r="5260" spans="2:6" x14ac:dyDescent="0.25">
      <c r="B5260" s="14">
        <v>5215</v>
      </c>
      <c r="C5260" s="17">
        <v>40</v>
      </c>
      <c r="D5260" s="17">
        <v>98.02</v>
      </c>
      <c r="E5260" s="17">
        <v>15320</v>
      </c>
      <c r="F5260" s="17">
        <v>84213.600000000093</v>
      </c>
    </row>
    <row r="5261" spans="2:6" x14ac:dyDescent="0.25">
      <c r="B5261" s="14">
        <v>5216</v>
      </c>
      <c r="C5261" s="17">
        <v>42</v>
      </c>
      <c r="D5261" s="17">
        <v>93.79</v>
      </c>
      <c r="E5261" s="17">
        <v>19706</v>
      </c>
      <c r="F5261" s="17">
        <v>395616.25999999978</v>
      </c>
    </row>
    <row r="5262" spans="2:6" x14ac:dyDescent="0.25">
      <c r="B5262" s="14">
        <v>5217</v>
      </c>
      <c r="C5262" s="17">
        <v>41</v>
      </c>
      <c r="D5262" s="17">
        <v>83.86</v>
      </c>
      <c r="E5262" s="17">
        <v>21780</v>
      </c>
      <c r="F5262" s="17">
        <v>764769.2</v>
      </c>
    </row>
    <row r="5263" spans="2:6" x14ac:dyDescent="0.25">
      <c r="B5263" s="14">
        <v>5218</v>
      </c>
      <c r="C5263" s="17">
        <v>44</v>
      </c>
      <c r="D5263" s="17">
        <v>98.25</v>
      </c>
      <c r="E5263" s="17">
        <v>20305</v>
      </c>
      <c r="F5263" s="17">
        <v>302308.75</v>
      </c>
    </row>
    <row r="5264" spans="2:6" x14ac:dyDescent="0.25">
      <c r="B5264" s="14">
        <v>5219</v>
      </c>
      <c r="C5264" s="17">
        <v>40</v>
      </c>
      <c r="D5264" s="17">
        <v>88.05</v>
      </c>
      <c r="E5264" s="17">
        <v>20784</v>
      </c>
      <c r="F5264" s="17">
        <v>624624.80000000005</v>
      </c>
    </row>
    <row r="5265" spans="2:6" x14ac:dyDescent="0.25">
      <c r="B5265" s="14">
        <v>5220</v>
      </c>
      <c r="C5265" s="17">
        <v>42</v>
      </c>
      <c r="D5265" s="17">
        <v>81.760000000000005</v>
      </c>
      <c r="E5265" s="17">
        <v>20252</v>
      </c>
      <c r="F5265" s="17">
        <v>673760.48</v>
      </c>
    </row>
    <row r="5266" spans="2:6" x14ac:dyDescent="0.25">
      <c r="B5266" s="14">
        <v>5221</v>
      </c>
      <c r="C5266" s="17">
        <v>43</v>
      </c>
      <c r="D5266" s="17">
        <v>91.06</v>
      </c>
      <c r="E5266" s="17">
        <v>8784</v>
      </c>
      <c r="F5266" s="17">
        <v>-279567.04000000004</v>
      </c>
    </row>
    <row r="5267" spans="2:6" x14ac:dyDescent="0.25">
      <c r="B5267" s="14">
        <v>5222</v>
      </c>
      <c r="C5267" s="17">
        <v>42</v>
      </c>
      <c r="D5267" s="17">
        <v>81.77</v>
      </c>
      <c r="E5267" s="17">
        <v>30147</v>
      </c>
      <c r="F5267" s="17">
        <v>1417958.81</v>
      </c>
    </row>
    <row r="5268" spans="2:6" x14ac:dyDescent="0.25">
      <c r="B5268" s="14">
        <v>5223</v>
      </c>
      <c r="C5268" s="17">
        <v>41</v>
      </c>
      <c r="D5268" s="17">
        <v>92.62</v>
      </c>
      <c r="E5268" s="17">
        <v>18587</v>
      </c>
      <c r="F5268" s="17">
        <v>365218.05999999982</v>
      </c>
    </row>
    <row r="5269" spans="2:6" x14ac:dyDescent="0.25">
      <c r="B5269" s="14">
        <v>5224</v>
      </c>
      <c r="C5269" s="17">
        <v>41</v>
      </c>
      <c r="D5269" s="17">
        <v>88.34</v>
      </c>
      <c r="E5269" s="17">
        <v>20539</v>
      </c>
      <c r="F5269" s="17">
        <v>580746.74</v>
      </c>
    </row>
    <row r="5270" spans="2:6" x14ac:dyDescent="0.25">
      <c r="B5270" s="14">
        <v>5225</v>
      </c>
      <c r="C5270" s="17">
        <v>40</v>
      </c>
      <c r="D5270" s="17">
        <v>90.76</v>
      </c>
      <c r="E5270" s="17">
        <v>13415</v>
      </c>
      <c r="F5270" s="17">
        <v>65439.599999999977</v>
      </c>
    </row>
    <row r="5271" spans="2:6" x14ac:dyDescent="0.25">
      <c r="B5271" s="14">
        <v>5226</v>
      </c>
      <c r="C5271" s="17">
        <v>43</v>
      </c>
      <c r="D5271" s="17">
        <v>82.77</v>
      </c>
      <c r="E5271" s="17">
        <v>17050</v>
      </c>
      <c r="F5271" s="17">
        <v>398571.5</v>
      </c>
    </row>
    <row r="5272" spans="2:6" x14ac:dyDescent="0.25">
      <c r="B5272" s="14">
        <v>5227</v>
      </c>
      <c r="C5272" s="17">
        <v>42</v>
      </c>
      <c r="D5272" s="17">
        <v>86</v>
      </c>
      <c r="E5272" s="17">
        <v>15827</v>
      </c>
      <c r="F5272" s="17">
        <v>273717</v>
      </c>
    </row>
    <row r="5273" spans="2:6" x14ac:dyDescent="0.25">
      <c r="B5273" s="14">
        <v>5228</v>
      </c>
      <c r="C5273" s="17">
        <v>41</v>
      </c>
      <c r="D5273" s="17">
        <v>75.05</v>
      </c>
      <c r="E5273" s="17">
        <v>11588</v>
      </c>
      <c r="F5273" s="17">
        <v>111224.59999999998</v>
      </c>
    </row>
    <row r="5274" spans="2:6" x14ac:dyDescent="0.25">
      <c r="B5274" s="14">
        <v>5229</v>
      </c>
      <c r="C5274" s="17">
        <v>40</v>
      </c>
      <c r="D5274" s="17">
        <v>93</v>
      </c>
      <c r="E5274" s="17">
        <v>26580</v>
      </c>
      <c r="F5274" s="17">
        <v>904280</v>
      </c>
    </row>
    <row r="5275" spans="2:6" x14ac:dyDescent="0.25">
      <c r="B5275" s="14">
        <v>5230</v>
      </c>
      <c r="C5275" s="17">
        <v>42</v>
      </c>
      <c r="D5275" s="17">
        <v>78.94</v>
      </c>
      <c r="E5275" s="17">
        <v>11725</v>
      </c>
      <c r="F5275" s="17">
        <v>65253.5</v>
      </c>
    </row>
    <row r="5276" spans="2:6" x14ac:dyDescent="0.25">
      <c r="B5276" s="14">
        <v>5231</v>
      </c>
      <c r="C5276" s="17">
        <v>39</v>
      </c>
      <c r="D5276" s="17">
        <v>80.89</v>
      </c>
      <c r="E5276" s="17">
        <v>14537</v>
      </c>
      <c r="F5276" s="17">
        <v>300022.07000000007</v>
      </c>
    </row>
    <row r="5277" spans="2:6" x14ac:dyDescent="0.25">
      <c r="B5277" s="14">
        <v>5232</v>
      </c>
      <c r="C5277" s="17">
        <v>42</v>
      </c>
      <c r="D5277" s="17">
        <v>93.49</v>
      </c>
      <c r="E5277" s="17">
        <v>15671</v>
      </c>
      <c r="F5277" s="17">
        <v>145265.21000000008</v>
      </c>
    </row>
    <row r="5278" spans="2:6" x14ac:dyDescent="0.25">
      <c r="B5278" s="14">
        <v>5233</v>
      </c>
      <c r="C5278" s="17">
        <v>42</v>
      </c>
      <c r="D5278" s="17">
        <v>81.59</v>
      </c>
      <c r="E5278" s="17">
        <v>17859</v>
      </c>
      <c r="F5278" s="17">
        <v>496747.18999999994</v>
      </c>
    </row>
    <row r="5279" spans="2:6" x14ac:dyDescent="0.25">
      <c r="B5279" s="14">
        <v>5234</v>
      </c>
      <c r="C5279" s="17">
        <v>41</v>
      </c>
      <c r="D5279" s="17">
        <v>90.46</v>
      </c>
      <c r="E5279" s="17">
        <v>28297</v>
      </c>
      <c r="F5279" s="17">
        <v>1061179.3800000001</v>
      </c>
    </row>
    <row r="5280" spans="2:6" x14ac:dyDescent="0.25">
      <c r="B5280" s="14">
        <v>5235</v>
      </c>
      <c r="C5280" s="17">
        <v>43</v>
      </c>
      <c r="D5280" s="17">
        <v>88.45</v>
      </c>
      <c r="E5280" s="17">
        <v>19333</v>
      </c>
      <c r="F5280" s="17">
        <v>455944.14999999991</v>
      </c>
    </row>
    <row r="5281" spans="2:6" x14ac:dyDescent="0.25">
      <c r="B5281" s="14">
        <v>5236</v>
      </c>
      <c r="C5281" s="17">
        <v>41</v>
      </c>
      <c r="D5281" s="17">
        <v>93.97</v>
      </c>
      <c r="E5281" s="17">
        <v>20323</v>
      </c>
      <c r="F5281" s="17">
        <v>451281.68999999994</v>
      </c>
    </row>
    <row r="5282" spans="2:6" x14ac:dyDescent="0.25">
      <c r="B5282" s="14">
        <v>5237</v>
      </c>
      <c r="C5282" s="17">
        <v>39</v>
      </c>
      <c r="D5282" s="17">
        <v>79.22</v>
      </c>
      <c r="E5282" s="17">
        <v>10546</v>
      </c>
      <c r="F5282" s="17">
        <v>1905.8800000000047</v>
      </c>
    </row>
    <row r="5283" spans="2:6" x14ac:dyDescent="0.25">
      <c r="B5283" s="14">
        <v>5238</v>
      </c>
      <c r="C5283" s="17">
        <v>42</v>
      </c>
      <c r="D5283" s="17">
        <v>78.28</v>
      </c>
      <c r="E5283" s="17">
        <v>14826</v>
      </c>
      <c r="F5283" s="17">
        <v>317102.71999999997</v>
      </c>
    </row>
    <row r="5284" spans="2:6" x14ac:dyDescent="0.25">
      <c r="B5284" s="14">
        <v>5239</v>
      </c>
      <c r="C5284" s="17">
        <v>42</v>
      </c>
      <c r="D5284" s="17">
        <v>98.92</v>
      </c>
      <c r="E5284" s="17">
        <v>15137</v>
      </c>
      <c r="F5284" s="17">
        <v>29156.959999999963</v>
      </c>
    </row>
    <row r="5285" spans="2:6" x14ac:dyDescent="0.25">
      <c r="B5285" s="14">
        <v>5240</v>
      </c>
      <c r="C5285" s="17">
        <v>43</v>
      </c>
      <c r="D5285" s="17">
        <v>102.08</v>
      </c>
      <c r="E5285" s="17">
        <v>12410</v>
      </c>
      <c r="F5285" s="17">
        <v>-180852.79999999993</v>
      </c>
    </row>
    <row r="5286" spans="2:6" x14ac:dyDescent="0.25">
      <c r="B5286" s="14">
        <v>5241</v>
      </c>
      <c r="C5286" s="17">
        <v>42</v>
      </c>
      <c r="D5286" s="17">
        <v>88.86</v>
      </c>
      <c r="E5286" s="17">
        <v>13210</v>
      </c>
      <c r="F5286" s="17">
        <v>50129.400000000023</v>
      </c>
    </row>
    <row r="5287" spans="2:6" x14ac:dyDescent="0.25">
      <c r="B5287" s="14">
        <v>5242</v>
      </c>
      <c r="C5287" s="17">
        <v>40</v>
      </c>
      <c r="D5287" s="17">
        <v>84.31</v>
      </c>
      <c r="E5287" s="17">
        <v>12066</v>
      </c>
      <c r="F5287" s="17">
        <v>51209.539999999921</v>
      </c>
    </row>
    <row r="5288" spans="2:6" x14ac:dyDescent="0.25">
      <c r="B5288" s="14">
        <v>5243</v>
      </c>
      <c r="C5288" s="17">
        <v>43</v>
      </c>
      <c r="D5288" s="17">
        <v>93.59</v>
      </c>
      <c r="E5288" s="17">
        <v>22599</v>
      </c>
      <c r="F5288" s="17">
        <v>560403.58999999985</v>
      </c>
    </row>
    <row r="5289" spans="2:6" x14ac:dyDescent="0.25">
      <c r="B5289" s="14">
        <v>5244</v>
      </c>
      <c r="C5289" s="17">
        <v>39</v>
      </c>
      <c r="D5289" s="17">
        <v>91.25</v>
      </c>
      <c r="E5289" s="17">
        <v>21582</v>
      </c>
      <c r="F5289" s="17">
        <v>633762.5</v>
      </c>
    </row>
    <row r="5290" spans="2:6" x14ac:dyDescent="0.25">
      <c r="B5290" s="14">
        <v>5245</v>
      </c>
      <c r="C5290" s="17">
        <v>41</v>
      </c>
      <c r="D5290" s="17">
        <v>81.78</v>
      </c>
      <c r="E5290" s="17">
        <v>22258</v>
      </c>
      <c r="F5290" s="17">
        <v>846504.76</v>
      </c>
    </row>
    <row r="5291" spans="2:6" x14ac:dyDescent="0.25">
      <c r="B5291" s="14">
        <v>5246</v>
      </c>
      <c r="C5291" s="17">
        <v>42</v>
      </c>
      <c r="D5291" s="17">
        <v>102.71</v>
      </c>
      <c r="E5291" s="17">
        <v>16051</v>
      </c>
      <c r="F5291" s="17">
        <v>21408.790000000154</v>
      </c>
    </row>
    <row r="5292" spans="2:6" x14ac:dyDescent="0.25">
      <c r="B5292" s="14">
        <v>5247</v>
      </c>
      <c r="C5292" s="17">
        <v>40</v>
      </c>
      <c r="D5292" s="17">
        <v>76.92</v>
      </c>
      <c r="E5292" s="17">
        <v>22576</v>
      </c>
      <c r="F5292" s="17">
        <v>1003038.0800000001</v>
      </c>
    </row>
    <row r="5293" spans="2:6" x14ac:dyDescent="0.25">
      <c r="B5293" s="14">
        <v>5248</v>
      </c>
      <c r="C5293" s="17">
        <v>42</v>
      </c>
      <c r="D5293" s="17">
        <v>84.68</v>
      </c>
      <c r="E5293" s="17">
        <v>28661</v>
      </c>
      <c r="F5293" s="17">
        <v>1222763.5199999998</v>
      </c>
    </row>
    <row r="5294" spans="2:6" x14ac:dyDescent="0.25">
      <c r="B5294" s="14">
        <v>5249</v>
      </c>
      <c r="C5294" s="17">
        <v>42</v>
      </c>
      <c r="D5294" s="17">
        <v>91.85</v>
      </c>
      <c r="E5294" s="17">
        <v>15824</v>
      </c>
      <c r="F5294" s="17">
        <v>180933.60000000009</v>
      </c>
    </row>
    <row r="5295" spans="2:6" x14ac:dyDescent="0.25">
      <c r="B5295" s="14">
        <v>5250</v>
      </c>
      <c r="C5295" s="17">
        <v>39</v>
      </c>
      <c r="D5295" s="17">
        <v>84.6</v>
      </c>
      <c r="E5295" s="17">
        <v>27661</v>
      </c>
      <c r="F5295" s="17">
        <v>1235639.4000000001</v>
      </c>
    </row>
    <row r="5296" spans="2:6" x14ac:dyDescent="0.25">
      <c r="B5296" s="14">
        <v>5251</v>
      </c>
      <c r="C5296" s="17">
        <v>42</v>
      </c>
      <c r="D5296" s="17">
        <v>97.46</v>
      </c>
      <c r="E5296" s="17">
        <v>21715</v>
      </c>
      <c r="F5296" s="17">
        <v>442911.10000000009</v>
      </c>
    </row>
    <row r="5297" spans="2:6" x14ac:dyDescent="0.25">
      <c r="B5297" s="14">
        <v>5252</v>
      </c>
      <c r="C5297" s="17">
        <v>43</v>
      </c>
      <c r="D5297" s="17">
        <v>75.72</v>
      </c>
      <c r="E5297" s="17">
        <v>12381</v>
      </c>
      <c r="F5297" s="17">
        <v>143946.68000000005</v>
      </c>
    </row>
    <row r="5298" spans="2:6" x14ac:dyDescent="0.25">
      <c r="B5298" s="14">
        <v>5253</v>
      </c>
      <c r="C5298" s="17">
        <v>44</v>
      </c>
      <c r="D5298" s="17">
        <v>88.21</v>
      </c>
      <c r="E5298" s="17">
        <v>17590</v>
      </c>
      <c r="F5298" s="17">
        <v>324836.10000000009</v>
      </c>
    </row>
    <row r="5299" spans="2:6" x14ac:dyDescent="0.25">
      <c r="B5299" s="14">
        <v>5254</v>
      </c>
      <c r="C5299" s="17">
        <v>42</v>
      </c>
      <c r="D5299" s="17">
        <v>95.47</v>
      </c>
      <c r="E5299" s="17">
        <v>19499</v>
      </c>
      <c r="F5299" s="17">
        <v>349773.47</v>
      </c>
    </row>
    <row r="5300" spans="2:6" x14ac:dyDescent="0.25">
      <c r="B5300" s="14">
        <v>5255</v>
      </c>
      <c r="C5300" s="17">
        <v>42</v>
      </c>
      <c r="D5300" s="17">
        <v>96.49</v>
      </c>
      <c r="E5300" s="17">
        <v>11484</v>
      </c>
      <c r="F5300" s="17">
        <v>-155103.15999999992</v>
      </c>
    </row>
    <row r="5301" spans="2:6" x14ac:dyDescent="0.25">
      <c r="B5301" s="14">
        <v>5256</v>
      </c>
      <c r="C5301" s="17">
        <v>42</v>
      </c>
      <c r="D5301" s="17">
        <v>93.06</v>
      </c>
      <c r="E5301" s="17">
        <v>17195</v>
      </c>
      <c r="F5301" s="17">
        <v>249448.30000000005</v>
      </c>
    </row>
    <row r="5302" spans="2:6" x14ac:dyDescent="0.25">
      <c r="B5302" s="14">
        <v>5257</v>
      </c>
      <c r="C5302" s="17">
        <v>41</v>
      </c>
      <c r="D5302" s="17">
        <v>76.03</v>
      </c>
      <c r="E5302" s="17">
        <v>12129</v>
      </c>
      <c r="F5302" s="17">
        <v>144214.13</v>
      </c>
    </row>
    <row r="5303" spans="2:6" x14ac:dyDescent="0.25">
      <c r="B5303" s="14">
        <v>5258</v>
      </c>
      <c r="C5303" s="17">
        <v>40</v>
      </c>
      <c r="D5303" s="17">
        <v>100.6</v>
      </c>
      <c r="E5303" s="17">
        <v>23436</v>
      </c>
      <c r="F5303" s="17">
        <v>518662.40000000014</v>
      </c>
    </row>
    <row r="5304" spans="2:6" x14ac:dyDescent="0.25">
      <c r="B5304" s="14">
        <v>5259</v>
      </c>
      <c r="C5304" s="17">
        <v>44</v>
      </c>
      <c r="D5304" s="17">
        <v>96.92</v>
      </c>
      <c r="E5304" s="17">
        <v>19468</v>
      </c>
      <c r="F5304" s="17">
        <v>280701.43999999994</v>
      </c>
    </row>
    <row r="5305" spans="2:6" x14ac:dyDescent="0.25">
      <c r="B5305" s="14">
        <v>5260</v>
      </c>
      <c r="C5305" s="17">
        <v>41</v>
      </c>
      <c r="D5305" s="17">
        <v>83.08</v>
      </c>
      <c r="E5305" s="17">
        <v>18063</v>
      </c>
      <c r="F5305" s="17">
        <v>503279.95999999996</v>
      </c>
    </row>
    <row r="5306" spans="2:6" x14ac:dyDescent="0.25">
      <c r="B5306" s="14">
        <v>5261</v>
      </c>
      <c r="C5306" s="17">
        <v>44</v>
      </c>
      <c r="D5306" s="17">
        <v>84.44</v>
      </c>
      <c r="E5306" s="17">
        <v>25508</v>
      </c>
      <c r="F5306" s="17">
        <v>949844.47999999998</v>
      </c>
    </row>
    <row r="5307" spans="2:6" x14ac:dyDescent="0.25">
      <c r="B5307" s="14">
        <v>5262</v>
      </c>
      <c r="C5307" s="17">
        <v>40</v>
      </c>
      <c r="D5307" s="17">
        <v>88.11</v>
      </c>
      <c r="E5307" s="17">
        <v>12525</v>
      </c>
      <c r="F5307" s="17">
        <v>37897.25</v>
      </c>
    </row>
    <row r="5308" spans="2:6" x14ac:dyDescent="0.25">
      <c r="B5308" s="14">
        <v>5263</v>
      </c>
      <c r="C5308" s="17">
        <v>44</v>
      </c>
      <c r="D5308" s="17">
        <v>95.26</v>
      </c>
      <c r="E5308" s="17">
        <v>16741</v>
      </c>
      <c r="F5308" s="17">
        <v>150107.33999999997</v>
      </c>
    </row>
    <row r="5309" spans="2:6" x14ac:dyDescent="0.25">
      <c r="B5309" s="14">
        <v>5264</v>
      </c>
      <c r="C5309" s="17">
        <v>43</v>
      </c>
      <c r="D5309" s="17">
        <v>83.03</v>
      </c>
      <c r="E5309" s="17">
        <v>25482</v>
      </c>
      <c r="F5309" s="17">
        <v>1009421.54</v>
      </c>
    </row>
    <row r="5310" spans="2:6" x14ac:dyDescent="0.25">
      <c r="B5310" s="14">
        <v>5265</v>
      </c>
      <c r="C5310" s="17">
        <v>42</v>
      </c>
      <c r="D5310" s="17">
        <v>97.18</v>
      </c>
      <c r="E5310" s="17">
        <v>20210</v>
      </c>
      <c r="F5310" s="17">
        <v>358962.19999999995</v>
      </c>
    </row>
    <row r="5311" spans="2:6" x14ac:dyDescent="0.25">
      <c r="B5311" s="14">
        <v>5266</v>
      </c>
      <c r="C5311" s="17">
        <v>41</v>
      </c>
      <c r="D5311" s="17">
        <v>76.91</v>
      </c>
      <c r="E5311" s="17">
        <v>13532</v>
      </c>
      <c r="F5311" s="17">
        <v>247309.88000000012</v>
      </c>
    </row>
    <row r="5312" spans="2:6" x14ac:dyDescent="0.25">
      <c r="B5312" s="14">
        <v>5267</v>
      </c>
      <c r="C5312" s="17">
        <v>44</v>
      </c>
      <c r="D5312" s="17">
        <v>87.79</v>
      </c>
      <c r="E5312" s="17">
        <v>20655</v>
      </c>
      <c r="F5312" s="17">
        <v>538222.54999999981</v>
      </c>
    </row>
    <row r="5313" spans="2:6" x14ac:dyDescent="0.25">
      <c r="B5313" s="14">
        <v>5268</v>
      </c>
      <c r="C5313" s="17">
        <v>41</v>
      </c>
      <c r="D5313" s="17">
        <v>98.93</v>
      </c>
      <c r="E5313" s="17">
        <v>4234</v>
      </c>
      <c r="F5313" s="17">
        <v>-599897.62</v>
      </c>
    </row>
    <row r="5314" spans="2:6" x14ac:dyDescent="0.25">
      <c r="B5314" s="14">
        <v>5269</v>
      </c>
      <c r="C5314" s="17">
        <v>39</v>
      </c>
      <c r="D5314" s="17">
        <v>101.84</v>
      </c>
      <c r="E5314" s="17">
        <v>10312</v>
      </c>
      <c r="F5314" s="17">
        <v>-250254.08000000007</v>
      </c>
    </row>
    <row r="5315" spans="2:6" x14ac:dyDescent="0.25">
      <c r="B5315" s="14">
        <v>5270</v>
      </c>
      <c r="C5315" s="17">
        <v>40</v>
      </c>
      <c r="D5315" s="17">
        <v>80.59</v>
      </c>
      <c r="E5315" s="17">
        <v>12070</v>
      </c>
      <c r="F5315" s="17">
        <v>96408.699999999953</v>
      </c>
    </row>
    <row r="5316" spans="2:6" x14ac:dyDescent="0.25">
      <c r="B5316" s="14">
        <v>5271</v>
      </c>
      <c r="C5316" s="17">
        <v>42</v>
      </c>
      <c r="D5316" s="17">
        <v>90.23</v>
      </c>
      <c r="E5316" s="17">
        <v>12457</v>
      </c>
      <c r="F5316" s="17">
        <v>-18246.110000000102</v>
      </c>
    </row>
    <row r="5317" spans="2:6" x14ac:dyDescent="0.25">
      <c r="B5317" s="14">
        <v>5272</v>
      </c>
      <c r="C5317" s="17">
        <v>39</v>
      </c>
      <c r="D5317" s="17">
        <v>80.959999999999994</v>
      </c>
      <c r="E5317" s="17">
        <v>12772</v>
      </c>
      <c r="F5317" s="17">
        <v>159498.88000000012</v>
      </c>
    </row>
    <row r="5318" spans="2:6" x14ac:dyDescent="0.25">
      <c r="B5318" s="14">
        <v>5273</v>
      </c>
      <c r="C5318" s="17">
        <v>43</v>
      </c>
      <c r="D5318" s="17">
        <v>76.959999999999994</v>
      </c>
      <c r="E5318" s="17">
        <v>30614</v>
      </c>
      <c r="F5318" s="17">
        <v>1569730.5600000001</v>
      </c>
    </row>
    <row r="5319" spans="2:6" x14ac:dyDescent="0.25">
      <c r="B5319" s="14">
        <v>5274</v>
      </c>
      <c r="C5319" s="17">
        <v>41</v>
      </c>
      <c r="D5319" s="17">
        <v>102.4</v>
      </c>
      <c r="E5319" s="17">
        <v>12658</v>
      </c>
      <c r="F5319" s="17">
        <v>-146215.20000000007</v>
      </c>
    </row>
    <row r="5320" spans="2:6" x14ac:dyDescent="0.25">
      <c r="B5320" s="14">
        <v>5275</v>
      </c>
      <c r="C5320" s="17">
        <v>42</v>
      </c>
      <c r="D5320" s="17">
        <v>90.19</v>
      </c>
      <c r="E5320" s="17">
        <v>15586</v>
      </c>
      <c r="F5320" s="17">
        <v>191300.66000000003</v>
      </c>
    </row>
    <row r="5321" spans="2:6" x14ac:dyDescent="0.25">
      <c r="B5321" s="14">
        <v>5276</v>
      </c>
      <c r="C5321" s="17">
        <v>43</v>
      </c>
      <c r="D5321" s="17">
        <v>95.4</v>
      </c>
      <c r="E5321" s="17">
        <v>6835</v>
      </c>
      <c r="F5321" s="17">
        <v>-435799.00000000006</v>
      </c>
    </row>
    <row r="5322" spans="2:6" x14ac:dyDescent="0.25">
      <c r="B5322" s="14">
        <v>5277</v>
      </c>
      <c r="C5322" s="17">
        <v>41</v>
      </c>
      <c r="D5322" s="17">
        <v>93.22</v>
      </c>
      <c r="E5322" s="17">
        <v>27887</v>
      </c>
      <c r="F5322" s="17">
        <v>956519.8600000001</v>
      </c>
    </row>
    <row r="5323" spans="2:6" x14ac:dyDescent="0.25">
      <c r="B5323" s="14">
        <v>5278</v>
      </c>
      <c r="C5323" s="17">
        <v>39</v>
      </c>
      <c r="D5323" s="17">
        <v>80.239999999999995</v>
      </c>
      <c r="E5323" s="17">
        <v>17424</v>
      </c>
      <c r="F5323" s="17">
        <v>539738.24</v>
      </c>
    </row>
    <row r="5324" spans="2:6" x14ac:dyDescent="0.25">
      <c r="B5324" s="14">
        <v>5279</v>
      </c>
      <c r="C5324" s="17">
        <v>45</v>
      </c>
      <c r="D5324" s="17">
        <v>77.45</v>
      </c>
      <c r="E5324" s="17">
        <v>24776</v>
      </c>
      <c r="F5324" s="17">
        <v>1046602.7999999998</v>
      </c>
    </row>
    <row r="5325" spans="2:6" x14ac:dyDescent="0.25">
      <c r="B5325" s="14">
        <v>5280</v>
      </c>
      <c r="C5325" s="17">
        <v>43</v>
      </c>
      <c r="D5325" s="17">
        <v>82.63</v>
      </c>
      <c r="E5325" s="17">
        <v>23921</v>
      </c>
      <c r="F5325" s="17">
        <v>905083.77</v>
      </c>
    </row>
    <row r="5326" spans="2:6" x14ac:dyDescent="0.25">
      <c r="B5326" s="14">
        <v>5281</v>
      </c>
      <c r="C5326" s="17">
        <v>40</v>
      </c>
      <c r="D5326" s="17">
        <v>88.04</v>
      </c>
      <c r="E5326" s="17">
        <v>15492</v>
      </c>
      <c r="F5326" s="17">
        <v>249312.31999999983</v>
      </c>
    </row>
    <row r="5327" spans="2:6" x14ac:dyDescent="0.25">
      <c r="B5327" s="14">
        <v>5282</v>
      </c>
      <c r="C5327" s="17">
        <v>41</v>
      </c>
      <c r="D5327" s="17">
        <v>103.93</v>
      </c>
      <c r="E5327" s="17">
        <v>20762</v>
      </c>
      <c r="F5327" s="17">
        <v>272601.33999999985</v>
      </c>
    </row>
    <row r="5328" spans="2:6" x14ac:dyDescent="0.25">
      <c r="B5328" s="14">
        <v>5283</v>
      </c>
      <c r="C5328" s="17">
        <v>42</v>
      </c>
      <c r="D5328" s="17">
        <v>80.64</v>
      </c>
      <c r="E5328" s="17">
        <v>17613</v>
      </c>
      <c r="F5328" s="17">
        <v>494928.67999999993</v>
      </c>
    </row>
    <row r="5329" spans="2:6" x14ac:dyDescent="0.25">
      <c r="B5329" s="14">
        <v>5284</v>
      </c>
      <c r="C5329" s="17">
        <v>40</v>
      </c>
      <c r="D5329" s="17">
        <v>93.5</v>
      </c>
      <c r="E5329" s="17">
        <v>17303</v>
      </c>
      <c r="F5329" s="17">
        <v>283346.5</v>
      </c>
    </row>
    <row r="5330" spans="2:6" x14ac:dyDescent="0.25">
      <c r="B5330" s="14">
        <v>5285</v>
      </c>
      <c r="C5330" s="17">
        <v>45</v>
      </c>
      <c r="D5330" s="17">
        <v>100.53</v>
      </c>
      <c r="E5330" s="17">
        <v>13792</v>
      </c>
      <c r="F5330" s="17">
        <v>-112541.76000000001</v>
      </c>
    </row>
    <row r="5331" spans="2:6" x14ac:dyDescent="0.25">
      <c r="B5331" s="14">
        <v>5286</v>
      </c>
      <c r="C5331" s="17">
        <v>43</v>
      </c>
      <c r="D5331" s="17">
        <v>104.31</v>
      </c>
      <c r="E5331" s="17">
        <v>20821</v>
      </c>
      <c r="F5331" s="17">
        <v>226237.49</v>
      </c>
    </row>
    <row r="5332" spans="2:6" x14ac:dyDescent="0.25">
      <c r="B5332" s="14">
        <v>5287</v>
      </c>
      <c r="C5332" s="17">
        <v>42</v>
      </c>
      <c r="D5332" s="17">
        <v>101.76</v>
      </c>
      <c r="E5332" s="17">
        <v>15260</v>
      </c>
      <c r="F5332" s="17">
        <v>-7037.6000000000931</v>
      </c>
    </row>
    <row r="5333" spans="2:6" x14ac:dyDescent="0.25">
      <c r="B5333" s="14">
        <v>5288</v>
      </c>
      <c r="C5333" s="17">
        <v>45</v>
      </c>
      <c r="D5333" s="17">
        <v>75.13</v>
      </c>
      <c r="E5333" s="17">
        <v>26753</v>
      </c>
      <c r="F5333" s="17">
        <v>1260009.1100000003</v>
      </c>
    </row>
    <row r="5334" spans="2:6" x14ac:dyDescent="0.25">
      <c r="B5334" s="14">
        <v>5289</v>
      </c>
      <c r="C5334" s="17">
        <v>45</v>
      </c>
      <c r="D5334" s="17">
        <v>85.28</v>
      </c>
      <c r="E5334" s="17">
        <v>18865</v>
      </c>
      <c r="F5334" s="17">
        <v>446402.80000000005</v>
      </c>
    </row>
    <row r="5335" spans="2:6" x14ac:dyDescent="0.25">
      <c r="B5335" s="14">
        <v>5290</v>
      </c>
      <c r="C5335" s="17">
        <v>41</v>
      </c>
      <c r="D5335" s="17">
        <v>88.67</v>
      </c>
      <c r="E5335" s="17">
        <v>24514</v>
      </c>
      <c r="F5335" s="17">
        <v>849555.61999999988</v>
      </c>
    </row>
    <row r="5336" spans="2:6" x14ac:dyDescent="0.25">
      <c r="B5336" s="14">
        <v>5291</v>
      </c>
      <c r="C5336" s="17">
        <v>41</v>
      </c>
      <c r="D5336" s="17">
        <v>101.62</v>
      </c>
      <c r="E5336" s="17">
        <v>17440</v>
      </c>
      <c r="F5336" s="17">
        <v>133267.19999999995</v>
      </c>
    </row>
    <row r="5337" spans="2:6" x14ac:dyDescent="0.25">
      <c r="B5337" s="14">
        <v>5292</v>
      </c>
      <c r="C5337" s="17">
        <v>41</v>
      </c>
      <c r="D5337" s="17">
        <v>101.95</v>
      </c>
      <c r="E5337" s="17">
        <v>11461</v>
      </c>
      <c r="F5337" s="17">
        <v>-207610.95000000007</v>
      </c>
    </row>
    <row r="5338" spans="2:6" x14ac:dyDescent="0.25">
      <c r="B5338" s="14">
        <v>5293</v>
      </c>
      <c r="C5338" s="17">
        <v>43</v>
      </c>
      <c r="D5338" s="17">
        <v>86.84</v>
      </c>
      <c r="E5338" s="17">
        <v>19124</v>
      </c>
      <c r="F5338" s="17">
        <v>472615.83999999985</v>
      </c>
    </row>
    <row r="5339" spans="2:6" x14ac:dyDescent="0.25">
      <c r="B5339" s="14">
        <v>5294</v>
      </c>
      <c r="C5339" s="17">
        <v>42</v>
      </c>
      <c r="D5339" s="17">
        <v>81.34</v>
      </c>
      <c r="E5339" s="17">
        <v>23261</v>
      </c>
      <c r="F5339" s="17">
        <v>909927.26</v>
      </c>
    </row>
    <row r="5340" spans="2:6" x14ac:dyDescent="0.25">
      <c r="B5340" s="14">
        <v>5295</v>
      </c>
      <c r="C5340" s="17">
        <v>39</v>
      </c>
      <c r="D5340" s="17">
        <v>87.06</v>
      </c>
      <c r="E5340" s="17">
        <v>25833</v>
      </c>
      <c r="F5340" s="17">
        <v>1034259.02</v>
      </c>
    </row>
    <row r="5341" spans="2:6" x14ac:dyDescent="0.25">
      <c r="B5341" s="14">
        <v>5296</v>
      </c>
      <c r="C5341" s="17">
        <v>41</v>
      </c>
      <c r="D5341" s="17">
        <v>85.38</v>
      </c>
      <c r="E5341" s="17">
        <v>14424</v>
      </c>
      <c r="F5341" s="17">
        <v>197470.88000000012</v>
      </c>
    </row>
    <row r="5342" spans="2:6" x14ac:dyDescent="0.25">
      <c r="B5342" s="14">
        <v>5297</v>
      </c>
      <c r="C5342" s="17">
        <v>43</v>
      </c>
      <c r="D5342" s="17">
        <v>82.01</v>
      </c>
      <c r="E5342" s="17">
        <v>12017</v>
      </c>
      <c r="F5342" s="17">
        <v>39137.829999999958</v>
      </c>
    </row>
    <row r="5343" spans="2:6" x14ac:dyDescent="0.25">
      <c r="B5343" s="14">
        <v>5298</v>
      </c>
      <c r="C5343" s="17">
        <v>41</v>
      </c>
      <c r="D5343" s="17">
        <v>92.48</v>
      </c>
      <c r="E5343" s="17">
        <v>15084</v>
      </c>
      <c r="F5343" s="17">
        <v>138303.67999999993</v>
      </c>
    </row>
    <row r="5344" spans="2:6" x14ac:dyDescent="0.25">
      <c r="B5344" s="14">
        <v>5299</v>
      </c>
      <c r="C5344" s="17">
        <v>43</v>
      </c>
      <c r="D5344" s="17">
        <v>93.54</v>
      </c>
      <c r="E5344" s="17">
        <v>15339</v>
      </c>
      <c r="F5344" s="17">
        <v>108073.93999999994</v>
      </c>
    </row>
    <row r="5345" spans="2:6" x14ac:dyDescent="0.25">
      <c r="B5345" s="14">
        <v>5300</v>
      </c>
      <c r="C5345" s="17">
        <v>41</v>
      </c>
      <c r="D5345" s="17">
        <v>103.62</v>
      </c>
      <c r="E5345" s="17">
        <v>21215</v>
      </c>
      <c r="F5345" s="17">
        <v>303671.69999999995</v>
      </c>
    </row>
    <row r="5346" spans="2:6" x14ac:dyDescent="0.25">
      <c r="B5346" s="14">
        <v>5301</v>
      </c>
      <c r="C5346" s="17">
        <v>42</v>
      </c>
      <c r="D5346" s="17">
        <v>96.7</v>
      </c>
      <c r="E5346" s="17">
        <v>15014</v>
      </c>
      <c r="F5346" s="17">
        <v>55344.199999999953</v>
      </c>
    </row>
    <row r="5347" spans="2:6" x14ac:dyDescent="0.25">
      <c r="B5347" s="14">
        <v>5302</v>
      </c>
      <c r="C5347" s="17">
        <v>44</v>
      </c>
      <c r="D5347" s="17">
        <v>92.2</v>
      </c>
      <c r="E5347" s="17">
        <v>12639</v>
      </c>
      <c r="F5347" s="17">
        <v>-56270.800000000047</v>
      </c>
    </row>
    <row r="5348" spans="2:6" x14ac:dyDescent="0.25">
      <c r="B5348" s="14">
        <v>5303</v>
      </c>
      <c r="C5348" s="17">
        <v>41</v>
      </c>
      <c r="D5348" s="17">
        <v>100.61</v>
      </c>
      <c r="E5348" s="17">
        <v>21667</v>
      </c>
      <c r="F5348" s="17">
        <v>393469.13000000012</v>
      </c>
    </row>
    <row r="5349" spans="2:6" x14ac:dyDescent="0.25">
      <c r="B5349" s="14">
        <v>5304</v>
      </c>
      <c r="C5349" s="17">
        <v>42</v>
      </c>
      <c r="D5349" s="17">
        <v>84.81</v>
      </c>
      <c r="E5349" s="17">
        <v>18565</v>
      </c>
      <c r="F5349" s="17">
        <v>490207.34999999986</v>
      </c>
    </row>
    <row r="5350" spans="2:6" x14ac:dyDescent="0.25">
      <c r="B5350" s="14">
        <v>5305</v>
      </c>
      <c r="C5350" s="17">
        <v>43</v>
      </c>
      <c r="D5350" s="17">
        <v>87.16</v>
      </c>
      <c r="E5350" s="17">
        <v>16817</v>
      </c>
      <c r="F5350" s="17">
        <v>307682.28000000003</v>
      </c>
    </row>
    <row r="5351" spans="2:6" x14ac:dyDescent="0.25">
      <c r="B5351" s="14">
        <v>5306</v>
      </c>
      <c r="C5351" s="17">
        <v>42</v>
      </c>
      <c r="D5351" s="17">
        <v>98.78</v>
      </c>
      <c r="E5351" s="17">
        <v>24760</v>
      </c>
      <c r="F5351" s="17">
        <v>591527.19999999995</v>
      </c>
    </row>
    <row r="5352" spans="2:6" x14ac:dyDescent="0.25">
      <c r="B5352" s="14">
        <v>5307</v>
      </c>
      <c r="C5352" s="17">
        <v>42</v>
      </c>
      <c r="D5352" s="17">
        <v>94.51</v>
      </c>
      <c r="E5352" s="17">
        <v>13193</v>
      </c>
      <c r="F5352" s="17">
        <v>-25569.430000000051</v>
      </c>
    </row>
    <row r="5353" spans="2:6" x14ac:dyDescent="0.25">
      <c r="B5353" s="14">
        <v>5308</v>
      </c>
      <c r="C5353" s="17">
        <v>44</v>
      </c>
      <c r="D5353" s="17">
        <v>77.14</v>
      </c>
      <c r="E5353" s="17">
        <v>17159</v>
      </c>
      <c r="F5353" s="17">
        <v>485999.74</v>
      </c>
    </row>
    <row r="5354" spans="2:6" x14ac:dyDescent="0.25">
      <c r="B5354" s="14">
        <v>5309</v>
      </c>
      <c r="C5354" s="17">
        <v>40</v>
      </c>
      <c r="D5354" s="17">
        <v>82.94</v>
      </c>
      <c r="E5354" s="17">
        <v>14932</v>
      </c>
      <c r="F5354" s="17">
        <v>285727.91999999993</v>
      </c>
    </row>
    <row r="5355" spans="2:6" x14ac:dyDescent="0.25">
      <c r="B5355" s="14">
        <v>5310</v>
      </c>
      <c r="C5355" s="17">
        <v>43</v>
      </c>
      <c r="D5355" s="17">
        <v>84.44</v>
      </c>
      <c r="E5355" s="17">
        <v>24279</v>
      </c>
      <c r="F5355" s="17">
        <v>887405.24</v>
      </c>
    </row>
    <row r="5356" spans="2:6" x14ac:dyDescent="0.25">
      <c r="B5356" s="14">
        <v>5311</v>
      </c>
      <c r="C5356" s="17">
        <v>42</v>
      </c>
      <c r="D5356" s="17">
        <v>95.14</v>
      </c>
      <c r="E5356" s="17">
        <v>11615</v>
      </c>
      <c r="F5356" s="17">
        <v>-131496.09999999998</v>
      </c>
    </row>
    <row r="5357" spans="2:6" x14ac:dyDescent="0.25">
      <c r="B5357" s="14">
        <v>5312</v>
      </c>
      <c r="C5357" s="17">
        <v>43</v>
      </c>
      <c r="D5357" s="17">
        <v>75.150000000000006</v>
      </c>
      <c r="E5357" s="17">
        <v>16197</v>
      </c>
      <c r="F5357" s="17">
        <v>459527.44999999995</v>
      </c>
    </row>
    <row r="5358" spans="2:6" x14ac:dyDescent="0.25">
      <c r="B5358" s="14">
        <v>5313</v>
      </c>
      <c r="C5358" s="17">
        <v>42</v>
      </c>
      <c r="D5358" s="17">
        <v>75.67</v>
      </c>
      <c r="E5358" s="17">
        <v>14967</v>
      </c>
      <c r="F5358" s="17">
        <v>367266.10999999987</v>
      </c>
    </row>
    <row r="5359" spans="2:6" x14ac:dyDescent="0.25">
      <c r="B5359" s="14">
        <v>5314</v>
      </c>
      <c r="C5359" s="17">
        <v>43</v>
      </c>
      <c r="D5359" s="17">
        <v>95.9</v>
      </c>
      <c r="E5359" s="17">
        <v>18340</v>
      </c>
      <c r="F5359" s="17">
        <v>252234</v>
      </c>
    </row>
    <row r="5360" spans="2:6" x14ac:dyDescent="0.25">
      <c r="B5360" s="14">
        <v>5315</v>
      </c>
      <c r="C5360" s="17">
        <v>39</v>
      </c>
      <c r="D5360" s="17">
        <v>92.42</v>
      </c>
      <c r="E5360" s="17">
        <v>17913</v>
      </c>
      <c r="F5360" s="17">
        <v>360560.54000000004</v>
      </c>
    </row>
    <row r="5361" spans="2:6" x14ac:dyDescent="0.25">
      <c r="B5361" s="14">
        <v>5316</v>
      </c>
      <c r="C5361" s="17">
        <v>43</v>
      </c>
      <c r="D5361" s="17">
        <v>94.31</v>
      </c>
      <c r="E5361" s="17">
        <v>21207</v>
      </c>
      <c r="F5361" s="17">
        <v>458259.82999999984</v>
      </c>
    </row>
    <row r="5362" spans="2:6" x14ac:dyDescent="0.25">
      <c r="B5362" s="14">
        <v>5317</v>
      </c>
      <c r="C5362" s="17">
        <v>41</v>
      </c>
      <c r="D5362" s="17">
        <v>102.65</v>
      </c>
      <c r="E5362" s="17">
        <v>13879</v>
      </c>
      <c r="F5362" s="17">
        <v>-81797.350000000093</v>
      </c>
    </row>
    <row r="5363" spans="2:6" x14ac:dyDescent="0.25">
      <c r="B5363" s="14">
        <v>5318</v>
      </c>
      <c r="C5363" s="17">
        <v>43</v>
      </c>
      <c r="D5363" s="17">
        <v>80.23</v>
      </c>
      <c r="E5363" s="17">
        <v>23759</v>
      </c>
      <c r="F5363" s="17">
        <v>950219.42999999993</v>
      </c>
    </row>
    <row r="5364" spans="2:6" x14ac:dyDescent="0.25">
      <c r="B5364" s="14">
        <v>5319</v>
      </c>
      <c r="C5364" s="17">
        <v>40</v>
      </c>
      <c r="D5364" s="17">
        <v>80.489999999999995</v>
      </c>
      <c r="E5364" s="17">
        <v>11319</v>
      </c>
      <c r="F5364" s="17">
        <v>38654.690000000061</v>
      </c>
    </row>
    <row r="5365" spans="2:6" x14ac:dyDescent="0.25">
      <c r="B5365" s="14">
        <v>5320</v>
      </c>
      <c r="C5365" s="17">
        <v>42</v>
      </c>
      <c r="D5365" s="17">
        <v>102.59</v>
      </c>
      <c r="E5365" s="17">
        <v>12958</v>
      </c>
      <c r="F5365" s="17">
        <v>-144955.22000000009</v>
      </c>
    </row>
    <row r="5366" spans="2:6" x14ac:dyDescent="0.25">
      <c r="B5366" s="14">
        <v>5321</v>
      </c>
      <c r="C5366" s="17">
        <v>42</v>
      </c>
      <c r="D5366" s="17">
        <v>81.849999999999994</v>
      </c>
      <c r="E5366" s="17">
        <v>13453</v>
      </c>
      <c r="F5366" s="17">
        <v>160992.95000000007</v>
      </c>
    </row>
    <row r="5367" spans="2:6" x14ac:dyDescent="0.25">
      <c r="B5367" s="14">
        <v>5322</v>
      </c>
      <c r="C5367" s="17">
        <v>42</v>
      </c>
      <c r="D5367" s="17">
        <v>79.069999999999993</v>
      </c>
      <c r="E5367" s="17">
        <v>24122</v>
      </c>
      <c r="F5367" s="17">
        <v>1029827.4600000002</v>
      </c>
    </row>
    <row r="5368" spans="2:6" x14ac:dyDescent="0.25">
      <c r="B5368" s="14">
        <v>5323</v>
      </c>
      <c r="C5368" s="17">
        <v>40</v>
      </c>
      <c r="D5368" s="17">
        <v>86.4</v>
      </c>
      <c r="E5368" s="17">
        <v>18395</v>
      </c>
      <c r="F5368" s="17">
        <v>485477</v>
      </c>
    </row>
    <row r="5369" spans="2:6" x14ac:dyDescent="0.25">
      <c r="B5369" s="14">
        <v>5324</v>
      </c>
      <c r="C5369" s="17">
        <v>42</v>
      </c>
      <c r="D5369" s="17">
        <v>82.98</v>
      </c>
      <c r="E5369" s="17">
        <v>16606</v>
      </c>
      <c r="F5369" s="17">
        <v>379176.11999999988</v>
      </c>
    </row>
    <row r="5370" spans="2:6" x14ac:dyDescent="0.25">
      <c r="B5370" s="14">
        <v>5325</v>
      </c>
      <c r="C5370" s="17">
        <v>42</v>
      </c>
      <c r="D5370" s="17">
        <v>79.819999999999993</v>
      </c>
      <c r="E5370" s="17">
        <v>17352</v>
      </c>
      <c r="F5370" s="17">
        <v>489227.3600000001</v>
      </c>
    </row>
    <row r="5371" spans="2:6" x14ac:dyDescent="0.25">
      <c r="B5371" s="14">
        <v>5326</v>
      </c>
      <c r="C5371" s="17">
        <v>41</v>
      </c>
      <c r="D5371" s="17">
        <v>80.349999999999994</v>
      </c>
      <c r="E5371" s="17">
        <v>18291</v>
      </c>
      <c r="F5371" s="17">
        <v>570296.15000000014</v>
      </c>
    </row>
    <row r="5372" spans="2:6" x14ac:dyDescent="0.25">
      <c r="B5372" s="14">
        <v>5327</v>
      </c>
      <c r="C5372" s="17">
        <v>41</v>
      </c>
      <c r="D5372" s="17">
        <v>100.06</v>
      </c>
      <c r="E5372" s="17">
        <v>18535</v>
      </c>
      <c r="F5372" s="17">
        <v>223917.89999999991</v>
      </c>
    </row>
    <row r="5373" spans="2:6" x14ac:dyDescent="0.25">
      <c r="B5373" s="14">
        <v>5328</v>
      </c>
      <c r="C5373" s="17">
        <v>41</v>
      </c>
      <c r="D5373" s="17">
        <v>96.93</v>
      </c>
      <c r="E5373" s="17">
        <v>17894</v>
      </c>
      <c r="F5373" s="17">
        <v>242786.57999999984</v>
      </c>
    </row>
    <row r="5374" spans="2:6" x14ac:dyDescent="0.25">
      <c r="B5374" s="14">
        <v>5329</v>
      </c>
      <c r="C5374" s="17">
        <v>40</v>
      </c>
      <c r="D5374" s="17">
        <v>80.16</v>
      </c>
      <c r="E5374" s="17">
        <v>13992</v>
      </c>
      <c r="F5374" s="17">
        <v>253129.28000000003</v>
      </c>
    </row>
    <row r="5375" spans="2:6" x14ac:dyDescent="0.25">
      <c r="B5375" s="14">
        <v>5330</v>
      </c>
      <c r="C5375" s="17">
        <v>42</v>
      </c>
      <c r="D5375" s="17">
        <v>95.32</v>
      </c>
      <c r="E5375" s="17">
        <v>20520</v>
      </c>
      <c r="F5375" s="17">
        <v>415673.60000000009</v>
      </c>
    </row>
    <row r="5376" spans="2:6" x14ac:dyDescent="0.25">
      <c r="B5376" s="14">
        <v>5331</v>
      </c>
      <c r="C5376" s="17">
        <v>42</v>
      </c>
      <c r="D5376" s="17">
        <v>82.52</v>
      </c>
      <c r="E5376" s="17">
        <v>12633</v>
      </c>
      <c r="F5376" s="17">
        <v>90905.840000000084</v>
      </c>
    </row>
    <row r="5377" spans="2:6" x14ac:dyDescent="0.25">
      <c r="B5377" s="14">
        <v>5332</v>
      </c>
      <c r="C5377" s="17">
        <v>44</v>
      </c>
      <c r="D5377" s="17">
        <v>103.45</v>
      </c>
      <c r="E5377" s="17">
        <v>16717</v>
      </c>
      <c r="F5377" s="17">
        <v>11761.349999999977</v>
      </c>
    </row>
    <row r="5378" spans="2:6" x14ac:dyDescent="0.25">
      <c r="B5378" s="14">
        <v>5333</v>
      </c>
      <c r="C5378" s="17">
        <v>43</v>
      </c>
      <c r="D5378" s="17">
        <v>95.73</v>
      </c>
      <c r="E5378" s="17">
        <v>16978</v>
      </c>
      <c r="F5378" s="17">
        <v>173264.05999999994</v>
      </c>
    </row>
    <row r="5379" spans="2:6" x14ac:dyDescent="0.25">
      <c r="B5379" s="14">
        <v>5334</v>
      </c>
      <c r="C5379" s="17">
        <v>39</v>
      </c>
      <c r="D5379" s="17">
        <v>99.05</v>
      </c>
      <c r="E5379" s="17">
        <v>26701</v>
      </c>
      <c r="F5379" s="17">
        <v>777425.95000000019</v>
      </c>
    </row>
    <row r="5380" spans="2:6" x14ac:dyDescent="0.25">
      <c r="B5380" s="14">
        <v>5335</v>
      </c>
      <c r="C5380" s="17">
        <v>42</v>
      </c>
      <c r="D5380" s="17">
        <v>91.68</v>
      </c>
      <c r="E5380" s="17">
        <v>29223</v>
      </c>
      <c r="F5380" s="17">
        <v>1058846.3599999999</v>
      </c>
    </row>
    <row r="5381" spans="2:6" x14ac:dyDescent="0.25">
      <c r="B5381" s="14">
        <v>5336</v>
      </c>
      <c r="C5381" s="17">
        <v>39</v>
      </c>
      <c r="D5381" s="17">
        <v>92.13</v>
      </c>
      <c r="E5381" s="17">
        <v>16561</v>
      </c>
      <c r="F5381" s="17">
        <v>273995.07000000007</v>
      </c>
    </row>
    <row r="5382" spans="2:6" x14ac:dyDescent="0.25">
      <c r="B5382" s="14">
        <v>5337</v>
      </c>
      <c r="C5382" s="17">
        <v>40</v>
      </c>
      <c r="D5382" s="17">
        <v>102.12</v>
      </c>
      <c r="E5382" s="17">
        <v>9617</v>
      </c>
      <c r="F5382" s="17">
        <v>-302985.04000000004</v>
      </c>
    </row>
    <row r="5383" spans="2:6" x14ac:dyDescent="0.25">
      <c r="B5383" s="14">
        <v>5338</v>
      </c>
      <c r="C5383" s="17">
        <v>43</v>
      </c>
      <c r="D5383" s="17">
        <v>90.96</v>
      </c>
      <c r="E5383" s="17">
        <v>20084</v>
      </c>
      <c r="F5383" s="17">
        <v>456263.3600000001</v>
      </c>
    </row>
    <row r="5384" spans="2:6" x14ac:dyDescent="0.25">
      <c r="B5384" s="14">
        <v>5339</v>
      </c>
      <c r="C5384" s="17">
        <v>44</v>
      </c>
      <c r="D5384" s="17">
        <v>93.31</v>
      </c>
      <c r="E5384" s="17">
        <v>18875</v>
      </c>
      <c r="F5384" s="17">
        <v>314398.75</v>
      </c>
    </row>
    <row r="5385" spans="2:6" x14ac:dyDescent="0.25">
      <c r="B5385" s="14">
        <v>5340</v>
      </c>
      <c r="C5385" s="17">
        <v>39</v>
      </c>
      <c r="D5385" s="17">
        <v>100.36</v>
      </c>
      <c r="E5385" s="17">
        <v>21635</v>
      </c>
      <c r="F5385" s="17">
        <v>440311.39999999991</v>
      </c>
    </row>
    <row r="5386" spans="2:6" x14ac:dyDescent="0.25">
      <c r="B5386" s="14">
        <v>5341</v>
      </c>
      <c r="C5386" s="17">
        <v>39</v>
      </c>
      <c r="D5386" s="17">
        <v>97.97</v>
      </c>
      <c r="E5386" s="17">
        <v>17977</v>
      </c>
      <c r="F5386" s="17">
        <v>265113.31000000006</v>
      </c>
    </row>
    <row r="5387" spans="2:6" x14ac:dyDescent="0.25">
      <c r="B5387" s="14">
        <v>5342</v>
      </c>
      <c r="C5387" s="17">
        <v>40</v>
      </c>
      <c r="D5387" s="17">
        <v>99.42</v>
      </c>
      <c r="E5387" s="17">
        <v>23862</v>
      </c>
      <c r="F5387" s="17">
        <v>571697.96</v>
      </c>
    </row>
    <row r="5388" spans="2:6" x14ac:dyDescent="0.25">
      <c r="B5388" s="14">
        <v>5343</v>
      </c>
      <c r="C5388" s="17">
        <v>41</v>
      </c>
      <c r="D5388" s="17">
        <v>75.19</v>
      </c>
      <c r="E5388" s="17">
        <v>21825</v>
      </c>
      <c r="F5388" s="17">
        <v>957328.25</v>
      </c>
    </row>
    <row r="5389" spans="2:6" x14ac:dyDescent="0.25">
      <c r="B5389" s="14">
        <v>5344</v>
      </c>
      <c r="C5389" s="17">
        <v>41</v>
      </c>
      <c r="D5389" s="17">
        <v>100.88</v>
      </c>
      <c r="E5389" s="17">
        <v>20064</v>
      </c>
      <c r="F5389" s="17">
        <v>296055.68000000017</v>
      </c>
    </row>
    <row r="5390" spans="2:6" x14ac:dyDescent="0.25">
      <c r="B5390" s="14">
        <v>5345</v>
      </c>
      <c r="C5390" s="17">
        <v>40</v>
      </c>
      <c r="D5390" s="17">
        <v>85.76</v>
      </c>
      <c r="E5390" s="17">
        <v>11140</v>
      </c>
      <c r="F5390" s="17">
        <v>-34106.400000000023</v>
      </c>
    </row>
    <row r="5391" spans="2:6" x14ac:dyDescent="0.25">
      <c r="B5391" s="14">
        <v>5346</v>
      </c>
      <c r="C5391" s="17">
        <v>42</v>
      </c>
      <c r="D5391" s="17">
        <v>81.47</v>
      </c>
      <c r="E5391" s="17">
        <v>12546</v>
      </c>
      <c r="F5391" s="17">
        <v>97599.38</v>
      </c>
    </row>
    <row r="5392" spans="2:6" x14ac:dyDescent="0.25">
      <c r="B5392" s="14">
        <v>5347</v>
      </c>
      <c r="C5392" s="17">
        <v>41</v>
      </c>
      <c r="D5392" s="17">
        <v>78.650000000000006</v>
      </c>
      <c r="E5392" s="17">
        <v>8806</v>
      </c>
      <c r="F5392" s="17">
        <v>-151243.90000000002</v>
      </c>
    </row>
    <row r="5393" spans="2:6" x14ac:dyDescent="0.25">
      <c r="B5393" s="14">
        <v>5348</v>
      </c>
      <c r="C5393" s="17">
        <v>45</v>
      </c>
      <c r="D5393" s="17">
        <v>94.13</v>
      </c>
      <c r="E5393" s="17">
        <v>25454</v>
      </c>
      <c r="F5393" s="17">
        <v>673930.98000000021</v>
      </c>
    </row>
    <row r="5394" spans="2:6" x14ac:dyDescent="0.25">
      <c r="B5394" s="14">
        <v>5349</v>
      </c>
      <c r="C5394" s="17">
        <v>42</v>
      </c>
      <c r="D5394" s="17">
        <v>78.81</v>
      </c>
      <c r="E5394" s="17">
        <v>17122</v>
      </c>
      <c r="F5394" s="17">
        <v>488769.17999999993</v>
      </c>
    </row>
    <row r="5395" spans="2:6" x14ac:dyDescent="0.25">
      <c r="B5395" s="14">
        <v>5350</v>
      </c>
      <c r="C5395" s="17">
        <v>39</v>
      </c>
      <c r="D5395" s="17">
        <v>94.28</v>
      </c>
      <c r="E5395" s="17">
        <v>6012</v>
      </c>
      <c r="F5395" s="17">
        <v>-454891.36</v>
      </c>
    </row>
    <row r="5396" spans="2:6" x14ac:dyDescent="0.25">
      <c r="B5396" s="14">
        <v>5351</v>
      </c>
      <c r="C5396" s="17">
        <v>41</v>
      </c>
      <c r="D5396" s="17">
        <v>103.86</v>
      </c>
      <c r="E5396" s="17">
        <v>18616</v>
      </c>
      <c r="F5396" s="17">
        <v>157870.24</v>
      </c>
    </row>
    <row r="5397" spans="2:6" x14ac:dyDescent="0.25">
      <c r="B5397" s="14">
        <v>5352</v>
      </c>
      <c r="C5397" s="17">
        <v>40</v>
      </c>
      <c r="D5397" s="17">
        <v>78.64</v>
      </c>
      <c r="E5397" s="17">
        <v>19705</v>
      </c>
      <c r="F5397" s="17">
        <v>733493.8</v>
      </c>
    </row>
    <row r="5398" spans="2:6" x14ac:dyDescent="0.25">
      <c r="B5398" s="14">
        <v>5353</v>
      </c>
      <c r="C5398" s="17">
        <v>40</v>
      </c>
      <c r="D5398" s="17">
        <v>95.56</v>
      </c>
      <c r="E5398" s="17">
        <v>21644</v>
      </c>
      <c r="F5398" s="17">
        <v>523095.35999999987</v>
      </c>
    </row>
    <row r="5399" spans="2:6" x14ac:dyDescent="0.25">
      <c r="B5399" s="14">
        <v>5354</v>
      </c>
      <c r="C5399" s="17">
        <v>41</v>
      </c>
      <c r="D5399" s="17">
        <v>83</v>
      </c>
      <c r="E5399" s="17">
        <v>22330</v>
      </c>
      <c r="F5399" s="17">
        <v>824750</v>
      </c>
    </row>
    <row r="5400" spans="2:6" x14ac:dyDescent="0.25">
      <c r="B5400" s="14">
        <v>5355</v>
      </c>
      <c r="C5400" s="17">
        <v>44</v>
      </c>
      <c r="D5400" s="17">
        <v>77.28</v>
      </c>
      <c r="E5400" s="17">
        <v>21710</v>
      </c>
      <c r="F5400" s="17">
        <v>837301.2</v>
      </c>
    </row>
    <row r="5401" spans="2:6" x14ac:dyDescent="0.25">
      <c r="B5401" s="14">
        <v>5356</v>
      </c>
      <c r="C5401" s="17">
        <v>43</v>
      </c>
      <c r="D5401" s="17">
        <v>88.79</v>
      </c>
      <c r="E5401" s="17">
        <v>15501</v>
      </c>
      <c r="F5401" s="17">
        <v>191822.20999999985</v>
      </c>
    </row>
    <row r="5402" spans="2:6" x14ac:dyDescent="0.25">
      <c r="B5402" s="14">
        <v>5357</v>
      </c>
      <c r="C5402" s="17">
        <v>43</v>
      </c>
      <c r="D5402" s="17">
        <v>84.16</v>
      </c>
      <c r="E5402" s="17">
        <v>14459</v>
      </c>
      <c r="F5402" s="17">
        <v>188734.56000000006</v>
      </c>
    </row>
    <row r="5403" spans="2:6" x14ac:dyDescent="0.25">
      <c r="B5403" s="14">
        <v>5358</v>
      </c>
      <c r="C5403" s="17">
        <v>44</v>
      </c>
      <c r="D5403" s="17">
        <v>89.23</v>
      </c>
      <c r="E5403" s="17">
        <v>20991</v>
      </c>
      <c r="F5403" s="17">
        <v>530578.06999999983</v>
      </c>
    </row>
    <row r="5404" spans="2:6" x14ac:dyDescent="0.25">
      <c r="B5404" s="14">
        <v>5359</v>
      </c>
      <c r="C5404" s="17">
        <v>39</v>
      </c>
      <c r="D5404" s="17">
        <v>85.59</v>
      </c>
      <c r="E5404" s="17">
        <v>22525</v>
      </c>
      <c r="F5404" s="17">
        <v>826085.25</v>
      </c>
    </row>
    <row r="5405" spans="2:6" x14ac:dyDescent="0.25">
      <c r="B5405" s="14">
        <v>5360</v>
      </c>
      <c r="C5405" s="17">
        <v>41</v>
      </c>
      <c r="D5405" s="17">
        <v>88.01</v>
      </c>
      <c r="E5405" s="17">
        <v>17915</v>
      </c>
      <c r="F5405" s="17">
        <v>403870.84999999986</v>
      </c>
    </row>
    <row r="5406" spans="2:6" x14ac:dyDescent="0.25">
      <c r="B5406" s="14">
        <v>5361</v>
      </c>
      <c r="C5406" s="17">
        <v>43</v>
      </c>
      <c r="D5406" s="17">
        <v>76.459999999999994</v>
      </c>
      <c r="E5406" s="17">
        <v>25022</v>
      </c>
      <c r="F5406" s="17">
        <v>1140249.8800000001</v>
      </c>
    </row>
    <row r="5407" spans="2:6" x14ac:dyDescent="0.25">
      <c r="B5407" s="14">
        <v>5362</v>
      </c>
      <c r="C5407" s="17">
        <v>42</v>
      </c>
      <c r="D5407" s="17">
        <v>78.8</v>
      </c>
      <c r="E5407" s="17">
        <v>18959</v>
      </c>
      <c r="F5407" s="17">
        <v>632593.80000000005</v>
      </c>
    </row>
    <row r="5408" spans="2:6" x14ac:dyDescent="0.25">
      <c r="B5408" s="14">
        <v>5363</v>
      </c>
      <c r="C5408" s="17">
        <v>44</v>
      </c>
      <c r="D5408" s="17">
        <v>98.64</v>
      </c>
      <c r="E5408" s="17">
        <v>20409</v>
      </c>
      <c r="F5408" s="17">
        <v>300251.24</v>
      </c>
    </row>
    <row r="5409" spans="2:6" x14ac:dyDescent="0.25">
      <c r="B5409" s="14">
        <v>5364</v>
      </c>
      <c r="C5409" s="17">
        <v>42</v>
      </c>
      <c r="D5409" s="17">
        <v>90.38</v>
      </c>
      <c r="E5409" s="17">
        <v>15240</v>
      </c>
      <c r="F5409" s="17">
        <v>165288.80000000005</v>
      </c>
    </row>
    <row r="5410" spans="2:6" x14ac:dyDescent="0.25">
      <c r="B5410" s="14">
        <v>5365</v>
      </c>
      <c r="C5410" s="17">
        <v>44</v>
      </c>
      <c r="D5410" s="17">
        <v>94.02</v>
      </c>
      <c r="E5410" s="17">
        <v>11300</v>
      </c>
      <c r="F5410" s="17">
        <v>-160926</v>
      </c>
    </row>
    <row r="5411" spans="2:6" x14ac:dyDescent="0.25">
      <c r="B5411" s="14">
        <v>5366</v>
      </c>
      <c r="C5411" s="17">
        <v>41</v>
      </c>
      <c r="D5411" s="17">
        <v>99.05</v>
      </c>
      <c r="E5411" s="17">
        <v>13691</v>
      </c>
      <c r="F5411" s="17">
        <v>-42915.54999999993</v>
      </c>
    </row>
    <row r="5412" spans="2:6" x14ac:dyDescent="0.25">
      <c r="B5412" s="14">
        <v>5367</v>
      </c>
      <c r="C5412" s="17">
        <v>42</v>
      </c>
      <c r="D5412" s="17">
        <v>75.95</v>
      </c>
      <c r="E5412" s="17">
        <v>13143</v>
      </c>
      <c r="F5412" s="17">
        <v>215240.14999999991</v>
      </c>
    </row>
    <row r="5413" spans="2:6" x14ac:dyDescent="0.25">
      <c r="B5413" s="14">
        <v>5368</v>
      </c>
      <c r="C5413" s="17">
        <v>41</v>
      </c>
      <c r="D5413" s="17">
        <v>89.63</v>
      </c>
      <c r="E5413" s="17">
        <v>15193</v>
      </c>
      <c r="F5413" s="17">
        <v>188745.41000000003</v>
      </c>
    </row>
    <row r="5414" spans="2:6" x14ac:dyDescent="0.25">
      <c r="B5414" s="14">
        <v>5369</v>
      </c>
      <c r="C5414" s="17">
        <v>41</v>
      </c>
      <c r="D5414" s="17">
        <v>100.16</v>
      </c>
      <c r="E5414" s="17">
        <v>18458</v>
      </c>
      <c r="F5414" s="17">
        <v>217610.71999999997</v>
      </c>
    </row>
    <row r="5415" spans="2:6" x14ac:dyDescent="0.25">
      <c r="B5415" s="14">
        <v>5370</v>
      </c>
      <c r="C5415" s="17">
        <v>39</v>
      </c>
      <c r="D5415" s="17">
        <v>103.78</v>
      </c>
      <c r="E5415" s="17">
        <v>18044</v>
      </c>
      <c r="F5415" s="17">
        <v>164433.67999999993</v>
      </c>
    </row>
    <row r="5416" spans="2:6" x14ac:dyDescent="0.25">
      <c r="B5416" s="14">
        <v>5371</v>
      </c>
      <c r="C5416" s="17">
        <v>44</v>
      </c>
      <c r="D5416" s="17">
        <v>95.63</v>
      </c>
      <c r="E5416" s="17">
        <v>13003</v>
      </c>
      <c r="F5416" s="17">
        <v>-78011.889999999898</v>
      </c>
    </row>
    <row r="5417" spans="2:6" x14ac:dyDescent="0.25">
      <c r="B5417" s="14">
        <v>5372</v>
      </c>
      <c r="C5417" s="17">
        <v>41</v>
      </c>
      <c r="D5417" s="17">
        <v>76.38</v>
      </c>
      <c r="E5417" s="17">
        <v>13621</v>
      </c>
      <c r="F5417" s="17">
        <v>261746.02000000002</v>
      </c>
    </row>
    <row r="5418" spans="2:6" x14ac:dyDescent="0.25">
      <c r="B5418" s="14">
        <v>5373</v>
      </c>
      <c r="C5418" s="17">
        <v>43</v>
      </c>
      <c r="D5418" s="17">
        <v>104.49</v>
      </c>
      <c r="E5418" s="17">
        <v>20085</v>
      </c>
      <c r="F5418" s="17">
        <v>184578.35000000009</v>
      </c>
    </row>
    <row r="5419" spans="2:6" x14ac:dyDescent="0.25">
      <c r="B5419" s="14">
        <v>5374</v>
      </c>
      <c r="C5419" s="17">
        <v>43</v>
      </c>
      <c r="D5419" s="17">
        <v>91.32</v>
      </c>
      <c r="E5419" s="17">
        <v>22023</v>
      </c>
      <c r="F5419" s="17">
        <v>574447.64000000013</v>
      </c>
    </row>
    <row r="5420" spans="2:6" x14ac:dyDescent="0.25">
      <c r="B5420" s="14">
        <v>5375</v>
      </c>
      <c r="C5420" s="17">
        <v>42</v>
      </c>
      <c r="D5420" s="17">
        <v>78.400000000000006</v>
      </c>
      <c r="E5420" s="17">
        <v>18341</v>
      </c>
      <c r="F5420" s="17">
        <v>591602.59999999986</v>
      </c>
    </row>
    <row r="5421" spans="2:6" x14ac:dyDescent="0.25">
      <c r="B5421" s="14">
        <v>5376</v>
      </c>
      <c r="C5421" s="17">
        <v>41</v>
      </c>
      <c r="D5421" s="17">
        <v>104.53</v>
      </c>
      <c r="E5421" s="17">
        <v>19713</v>
      </c>
      <c r="F5421" s="17">
        <v>204054.10999999987</v>
      </c>
    </row>
    <row r="5422" spans="2:6" x14ac:dyDescent="0.25">
      <c r="B5422" s="14">
        <v>5377</v>
      </c>
      <c r="C5422" s="17">
        <v>41</v>
      </c>
      <c r="D5422" s="17">
        <v>90.86</v>
      </c>
      <c r="E5422" s="17">
        <v>11253</v>
      </c>
      <c r="F5422" s="17">
        <v>-94473.579999999958</v>
      </c>
    </row>
    <row r="5423" spans="2:6" x14ac:dyDescent="0.25">
      <c r="B5423" s="14">
        <v>5378</v>
      </c>
      <c r="C5423" s="17">
        <v>40</v>
      </c>
      <c r="D5423" s="17">
        <v>76.12</v>
      </c>
      <c r="E5423" s="17">
        <v>14896</v>
      </c>
      <c r="F5423" s="17">
        <v>384580.48</v>
      </c>
    </row>
    <row r="5424" spans="2:6" x14ac:dyDescent="0.25">
      <c r="B5424" s="14">
        <v>5379</v>
      </c>
      <c r="C5424" s="17">
        <v>39</v>
      </c>
      <c r="D5424" s="17">
        <v>79.78</v>
      </c>
      <c r="E5424" s="17">
        <v>27291</v>
      </c>
      <c r="F5424" s="17">
        <v>1339284.02</v>
      </c>
    </row>
    <row r="5425" spans="2:6" x14ac:dyDescent="0.25">
      <c r="B5425" s="14">
        <v>5380</v>
      </c>
      <c r="C5425" s="17">
        <v>43</v>
      </c>
      <c r="D5425" s="17">
        <v>98.09</v>
      </c>
      <c r="E5425" s="17">
        <v>13565</v>
      </c>
      <c r="F5425" s="17">
        <v>-64450.850000000093</v>
      </c>
    </row>
    <row r="5426" spans="2:6" x14ac:dyDescent="0.25">
      <c r="B5426" s="14">
        <v>5381</v>
      </c>
      <c r="C5426" s="17">
        <v>42</v>
      </c>
      <c r="D5426" s="17">
        <v>90.69</v>
      </c>
      <c r="E5426" s="17">
        <v>13515</v>
      </c>
      <c r="F5426" s="17">
        <v>46179.650000000023</v>
      </c>
    </row>
    <row r="5427" spans="2:6" x14ac:dyDescent="0.25">
      <c r="B5427" s="14">
        <v>5382</v>
      </c>
      <c r="C5427" s="17">
        <v>41</v>
      </c>
      <c r="D5427" s="17">
        <v>87.71</v>
      </c>
      <c r="E5427" s="17">
        <v>14744</v>
      </c>
      <c r="F5427" s="17">
        <v>186355.76000000013</v>
      </c>
    </row>
    <row r="5428" spans="2:6" x14ac:dyDescent="0.25">
      <c r="B5428" s="14">
        <v>5383</v>
      </c>
      <c r="C5428" s="17">
        <v>42</v>
      </c>
      <c r="D5428" s="17">
        <v>79.19</v>
      </c>
      <c r="E5428" s="17">
        <v>18395</v>
      </c>
      <c r="F5428" s="17">
        <v>581314.94999999995</v>
      </c>
    </row>
    <row r="5429" spans="2:6" x14ac:dyDescent="0.25">
      <c r="B5429" s="14">
        <v>5384</v>
      </c>
      <c r="C5429" s="17">
        <v>39</v>
      </c>
      <c r="D5429" s="17">
        <v>101.63</v>
      </c>
      <c r="E5429" s="17">
        <v>19035</v>
      </c>
      <c r="F5429" s="17">
        <v>261072.95000000019</v>
      </c>
    </row>
    <row r="5430" spans="2:6" x14ac:dyDescent="0.25">
      <c r="B5430" s="14">
        <v>5385</v>
      </c>
      <c r="C5430" s="17">
        <v>39</v>
      </c>
      <c r="D5430" s="17">
        <v>78.13</v>
      </c>
      <c r="E5430" s="17">
        <v>14060</v>
      </c>
      <c r="F5430" s="17">
        <v>301092.19999999995</v>
      </c>
    </row>
    <row r="5431" spans="2:6" x14ac:dyDescent="0.25">
      <c r="B5431" s="14">
        <v>5386</v>
      </c>
      <c r="C5431" s="17">
        <v>41</v>
      </c>
      <c r="D5431" s="17">
        <v>99.39</v>
      </c>
      <c r="E5431" s="17">
        <v>11329</v>
      </c>
      <c r="F5431" s="17">
        <v>-186007.31000000006</v>
      </c>
    </row>
    <row r="5432" spans="2:6" x14ac:dyDescent="0.25">
      <c r="B5432" s="14">
        <v>5387</v>
      </c>
      <c r="C5432" s="17">
        <v>42</v>
      </c>
      <c r="D5432" s="17">
        <v>79.34</v>
      </c>
      <c r="E5432" s="17">
        <v>26986</v>
      </c>
      <c r="F5432" s="17">
        <v>1245732.76</v>
      </c>
    </row>
    <row r="5433" spans="2:6" x14ac:dyDescent="0.25">
      <c r="B5433" s="14">
        <v>5388</v>
      </c>
      <c r="C5433" s="17">
        <v>42</v>
      </c>
      <c r="D5433" s="17">
        <v>100.7</v>
      </c>
      <c r="E5433" s="17">
        <v>15624</v>
      </c>
      <c r="F5433" s="17">
        <v>29631.199999999953</v>
      </c>
    </row>
    <row r="5434" spans="2:6" x14ac:dyDescent="0.25">
      <c r="B5434" s="14">
        <v>5389</v>
      </c>
      <c r="C5434" s="17">
        <v>43</v>
      </c>
      <c r="D5434" s="17">
        <v>104.79</v>
      </c>
      <c r="E5434" s="17">
        <v>22926</v>
      </c>
      <c r="F5434" s="17">
        <v>324040.45999999996</v>
      </c>
    </row>
    <row r="5435" spans="2:6" x14ac:dyDescent="0.25">
      <c r="B5435" s="14">
        <v>5390</v>
      </c>
      <c r="C5435" s="17">
        <v>39</v>
      </c>
      <c r="D5435" s="17">
        <v>84.62</v>
      </c>
      <c r="E5435" s="17">
        <v>13500</v>
      </c>
      <c r="F5435" s="17">
        <v>167629.99999999988</v>
      </c>
    </row>
    <row r="5436" spans="2:6" x14ac:dyDescent="0.25">
      <c r="B5436" s="14">
        <v>5391</v>
      </c>
      <c r="C5436" s="17">
        <v>44</v>
      </c>
      <c r="D5436" s="17">
        <v>81.19</v>
      </c>
      <c r="E5436" s="17">
        <v>25619</v>
      </c>
      <c r="F5436" s="17">
        <v>1040938.3900000001</v>
      </c>
    </row>
    <row r="5437" spans="2:6" x14ac:dyDescent="0.25">
      <c r="B5437" s="14">
        <v>5392</v>
      </c>
      <c r="C5437" s="17">
        <v>42</v>
      </c>
      <c r="D5437" s="17">
        <v>82.37</v>
      </c>
      <c r="E5437" s="17">
        <v>16126</v>
      </c>
      <c r="F5437" s="17">
        <v>353483.37999999989</v>
      </c>
    </row>
    <row r="5438" spans="2:6" x14ac:dyDescent="0.25">
      <c r="B5438" s="14">
        <v>5393</v>
      </c>
      <c r="C5438" s="17">
        <v>44</v>
      </c>
      <c r="D5438" s="17">
        <v>89.79</v>
      </c>
      <c r="E5438" s="17">
        <v>19855</v>
      </c>
      <c r="F5438" s="17">
        <v>444744.54999999981</v>
      </c>
    </row>
    <row r="5439" spans="2:6" x14ac:dyDescent="0.25">
      <c r="B5439" s="14">
        <v>5394</v>
      </c>
      <c r="C5439" s="17">
        <v>41</v>
      </c>
      <c r="D5439" s="17">
        <v>97.75</v>
      </c>
      <c r="E5439" s="17">
        <v>22924</v>
      </c>
      <c r="F5439" s="17">
        <v>531171</v>
      </c>
    </row>
    <row r="5440" spans="2:6" x14ac:dyDescent="0.25">
      <c r="B5440" s="14">
        <v>5395</v>
      </c>
      <c r="C5440" s="17">
        <v>43</v>
      </c>
      <c r="D5440" s="17">
        <v>94.15</v>
      </c>
      <c r="E5440" s="17">
        <v>18044</v>
      </c>
      <c r="F5440" s="17">
        <v>266021.39999999991</v>
      </c>
    </row>
    <row r="5441" spans="2:6" x14ac:dyDescent="0.25">
      <c r="B5441" s="14">
        <v>5396</v>
      </c>
      <c r="C5441" s="17">
        <v>42</v>
      </c>
      <c r="D5441" s="17">
        <v>99.72</v>
      </c>
      <c r="E5441" s="17">
        <v>17418</v>
      </c>
      <c r="F5441" s="17">
        <v>147703.04000000004</v>
      </c>
    </row>
    <row r="5442" spans="2:6" x14ac:dyDescent="0.25">
      <c r="B5442" s="14">
        <v>5397</v>
      </c>
      <c r="C5442" s="17">
        <v>42</v>
      </c>
      <c r="D5442" s="17">
        <v>80.95</v>
      </c>
      <c r="E5442" s="17">
        <v>13346</v>
      </c>
      <c r="F5442" s="17">
        <v>164963.29999999993</v>
      </c>
    </row>
    <row r="5443" spans="2:6" x14ac:dyDescent="0.25">
      <c r="B5443" s="14">
        <v>5398</v>
      </c>
      <c r="C5443" s="17">
        <v>41</v>
      </c>
      <c r="D5443" s="17">
        <v>77.42</v>
      </c>
      <c r="E5443" s="17">
        <v>19520</v>
      </c>
      <c r="F5443" s="17">
        <v>722921.59999999986</v>
      </c>
    </row>
    <row r="5444" spans="2:6" x14ac:dyDescent="0.25">
      <c r="B5444" s="14">
        <v>5399</v>
      </c>
      <c r="C5444" s="17">
        <v>39</v>
      </c>
      <c r="D5444" s="17">
        <v>86.64</v>
      </c>
      <c r="E5444" s="17">
        <v>18970</v>
      </c>
      <c r="F5444" s="17">
        <v>541639.19999999995</v>
      </c>
    </row>
    <row r="5445" spans="2:6" x14ac:dyDescent="0.25">
      <c r="B5445" s="14">
        <v>5400</v>
      </c>
      <c r="C5445" s="17">
        <v>41</v>
      </c>
      <c r="D5445" s="17">
        <v>78.64</v>
      </c>
      <c r="E5445" s="17">
        <v>16220</v>
      </c>
      <c r="F5445" s="17">
        <v>437219.19999999995</v>
      </c>
    </row>
    <row r="5446" spans="2:6" x14ac:dyDescent="0.25">
      <c r="B5446" s="14">
        <v>5401</v>
      </c>
      <c r="C5446" s="17">
        <v>40</v>
      </c>
      <c r="D5446" s="17">
        <v>103.49</v>
      </c>
      <c r="E5446" s="17">
        <v>24943</v>
      </c>
      <c r="F5446" s="17">
        <v>534585.93000000017</v>
      </c>
    </row>
    <row r="5447" spans="2:6" x14ac:dyDescent="0.25">
      <c r="B5447" s="14">
        <v>5402</v>
      </c>
      <c r="C5447" s="17">
        <v>42</v>
      </c>
      <c r="D5447" s="17">
        <v>89.12</v>
      </c>
      <c r="E5447" s="17">
        <v>23472</v>
      </c>
      <c r="F5447" s="17">
        <v>743279.35999999987</v>
      </c>
    </row>
    <row r="5448" spans="2:6" x14ac:dyDescent="0.25">
      <c r="B5448" s="14">
        <v>5403</v>
      </c>
      <c r="C5448" s="17">
        <v>42</v>
      </c>
      <c r="D5448" s="17">
        <v>99.54</v>
      </c>
      <c r="E5448" s="17">
        <v>11795</v>
      </c>
      <c r="F5448" s="17">
        <v>-172259.30000000005</v>
      </c>
    </row>
    <row r="5449" spans="2:6" x14ac:dyDescent="0.25">
      <c r="B5449" s="14">
        <v>5404</v>
      </c>
      <c r="C5449" s="17">
        <v>41</v>
      </c>
      <c r="D5449" s="17">
        <v>97.09</v>
      </c>
      <c r="E5449" s="17">
        <v>9047</v>
      </c>
      <c r="F5449" s="17">
        <v>-298947.23</v>
      </c>
    </row>
    <row r="5450" spans="2:6" x14ac:dyDescent="0.25">
      <c r="B5450" s="14">
        <v>5405</v>
      </c>
      <c r="C5450" s="17">
        <v>39</v>
      </c>
      <c r="D5450" s="17">
        <v>83.61</v>
      </c>
      <c r="E5450" s="17">
        <v>15780</v>
      </c>
      <c r="F5450" s="17">
        <v>355434.19999999995</v>
      </c>
    </row>
    <row r="5451" spans="2:6" x14ac:dyDescent="0.25">
      <c r="B5451" s="14">
        <v>5406</v>
      </c>
      <c r="C5451" s="17">
        <v>45</v>
      </c>
      <c r="D5451" s="17">
        <v>79.290000000000006</v>
      </c>
      <c r="E5451" s="17">
        <v>25995</v>
      </c>
      <c r="F5451" s="17">
        <v>1092086.45</v>
      </c>
    </row>
    <row r="5452" spans="2:6" x14ac:dyDescent="0.25">
      <c r="B5452" s="14">
        <v>5407</v>
      </c>
      <c r="C5452" s="17">
        <v>41</v>
      </c>
      <c r="D5452" s="17">
        <v>82.54</v>
      </c>
      <c r="E5452" s="17">
        <v>14831</v>
      </c>
      <c r="F5452" s="17">
        <v>269147.26</v>
      </c>
    </row>
    <row r="5453" spans="2:6" x14ac:dyDescent="0.25">
      <c r="B5453" s="14">
        <v>5408</v>
      </c>
      <c r="C5453" s="17">
        <v>41</v>
      </c>
      <c r="D5453" s="17">
        <v>94.02</v>
      </c>
      <c r="E5453" s="17">
        <v>24727</v>
      </c>
      <c r="F5453" s="17">
        <v>732033.4600000002</v>
      </c>
    </row>
    <row r="5454" spans="2:6" x14ac:dyDescent="0.25">
      <c r="B5454" s="14">
        <v>5409</v>
      </c>
      <c r="C5454" s="17">
        <v>39</v>
      </c>
      <c r="D5454" s="17">
        <v>95.77</v>
      </c>
      <c r="E5454" s="17">
        <v>24694</v>
      </c>
      <c r="F5454" s="17">
        <v>736095.62000000011</v>
      </c>
    </row>
    <row r="5455" spans="2:6" x14ac:dyDescent="0.25">
      <c r="B5455" s="14">
        <v>5410</v>
      </c>
      <c r="C5455" s="17">
        <v>40</v>
      </c>
      <c r="D5455" s="17">
        <v>91.51</v>
      </c>
      <c r="E5455" s="17">
        <v>25091</v>
      </c>
      <c r="F5455" s="17">
        <v>843391.58999999985</v>
      </c>
    </row>
    <row r="5456" spans="2:6" x14ac:dyDescent="0.25">
      <c r="B5456" s="14">
        <v>5411</v>
      </c>
      <c r="C5456" s="17">
        <v>39</v>
      </c>
      <c r="D5456" s="17">
        <v>79.13</v>
      </c>
      <c r="E5456" s="17">
        <v>15222</v>
      </c>
      <c r="F5456" s="17">
        <v>381003.14000000013</v>
      </c>
    </row>
    <row r="5457" spans="2:6" x14ac:dyDescent="0.25">
      <c r="B5457" s="14">
        <v>5412</v>
      </c>
      <c r="C5457" s="17">
        <v>41</v>
      </c>
      <c r="D5457" s="17">
        <v>92.05</v>
      </c>
      <c r="E5457" s="17">
        <v>15028</v>
      </c>
      <c r="F5457" s="17">
        <v>141096.60000000009</v>
      </c>
    </row>
    <row r="5458" spans="2:6" x14ac:dyDescent="0.25">
      <c r="B5458" s="14">
        <v>5413</v>
      </c>
      <c r="C5458" s="17">
        <v>42</v>
      </c>
      <c r="D5458" s="17">
        <v>98.12</v>
      </c>
      <c r="E5458" s="17">
        <v>28051</v>
      </c>
      <c r="F5458" s="17">
        <v>801642.87999999989</v>
      </c>
    </row>
    <row r="5459" spans="2:6" x14ac:dyDescent="0.25">
      <c r="B5459" s="14">
        <v>5414</v>
      </c>
      <c r="C5459" s="17">
        <v>41</v>
      </c>
      <c r="D5459" s="17">
        <v>99.05</v>
      </c>
      <c r="E5459" s="17">
        <v>20263</v>
      </c>
      <c r="F5459" s="17">
        <v>344503.85000000009</v>
      </c>
    </row>
    <row r="5460" spans="2:6" x14ac:dyDescent="0.25">
      <c r="B5460" s="14">
        <v>5415</v>
      </c>
      <c r="C5460" s="17">
        <v>43</v>
      </c>
      <c r="D5460" s="17">
        <v>84.8</v>
      </c>
      <c r="E5460" s="17">
        <v>21986</v>
      </c>
      <c r="F5460" s="17">
        <v>715403.2</v>
      </c>
    </row>
    <row r="5461" spans="2:6" x14ac:dyDescent="0.25">
      <c r="B5461" s="14">
        <v>5416</v>
      </c>
      <c r="C5461" s="17">
        <v>40</v>
      </c>
      <c r="D5461" s="17">
        <v>104.63</v>
      </c>
      <c r="E5461" s="17">
        <v>13580</v>
      </c>
      <c r="F5461" s="17">
        <v>-111655.39999999991</v>
      </c>
    </row>
    <row r="5462" spans="2:6" x14ac:dyDescent="0.25">
      <c r="B5462" s="14">
        <v>5417</v>
      </c>
      <c r="C5462" s="17">
        <v>40</v>
      </c>
      <c r="D5462" s="17">
        <v>75.510000000000005</v>
      </c>
      <c r="E5462" s="17">
        <v>26374</v>
      </c>
      <c r="F5462" s="17">
        <v>1351965.2599999998</v>
      </c>
    </row>
    <row r="5463" spans="2:6" x14ac:dyDescent="0.25">
      <c r="B5463" s="14">
        <v>5418</v>
      </c>
      <c r="C5463" s="17">
        <v>40</v>
      </c>
      <c r="D5463" s="17">
        <v>101.18</v>
      </c>
      <c r="E5463" s="17">
        <v>20080</v>
      </c>
      <c r="F5463" s="17">
        <v>311025.59999999986</v>
      </c>
    </row>
    <row r="5464" spans="2:6" x14ac:dyDescent="0.25">
      <c r="B5464" s="14">
        <v>5419</v>
      </c>
      <c r="C5464" s="17">
        <v>41</v>
      </c>
      <c r="D5464" s="17">
        <v>76.010000000000005</v>
      </c>
      <c r="E5464" s="17">
        <v>20100</v>
      </c>
      <c r="F5464" s="17">
        <v>797999</v>
      </c>
    </row>
    <row r="5465" spans="2:6" x14ac:dyDescent="0.25">
      <c r="B5465" s="14">
        <v>5420</v>
      </c>
      <c r="C5465" s="17">
        <v>43</v>
      </c>
      <c r="D5465" s="17">
        <v>80.16</v>
      </c>
      <c r="E5465" s="17">
        <v>18386</v>
      </c>
      <c r="F5465" s="17">
        <v>544394.23999999999</v>
      </c>
    </row>
    <row r="5466" spans="2:6" x14ac:dyDescent="0.25">
      <c r="B5466" s="14">
        <v>5421</v>
      </c>
      <c r="C5466" s="17">
        <v>42</v>
      </c>
      <c r="D5466" s="17">
        <v>92.9</v>
      </c>
      <c r="E5466" s="17">
        <v>14276</v>
      </c>
      <c r="F5466" s="17">
        <v>65091.599999999977</v>
      </c>
    </row>
    <row r="5467" spans="2:6" x14ac:dyDescent="0.25">
      <c r="B5467" s="14">
        <v>5422</v>
      </c>
      <c r="C5467" s="17">
        <v>40</v>
      </c>
      <c r="D5467" s="17">
        <v>79.75</v>
      </c>
      <c r="E5467" s="17">
        <v>13431</v>
      </c>
      <c r="F5467" s="17">
        <v>214406.75</v>
      </c>
    </row>
    <row r="5468" spans="2:6" x14ac:dyDescent="0.25">
      <c r="B5468" s="14">
        <v>5423</v>
      </c>
      <c r="C5468" s="17">
        <v>40</v>
      </c>
      <c r="D5468" s="17">
        <v>78.64</v>
      </c>
      <c r="E5468" s="17">
        <v>11376</v>
      </c>
      <c r="F5468" s="17">
        <v>64175.359999999986</v>
      </c>
    </row>
    <row r="5469" spans="2:6" x14ac:dyDescent="0.25">
      <c r="B5469" s="14">
        <v>5424</v>
      </c>
      <c r="C5469" s="17">
        <v>40</v>
      </c>
      <c r="D5469" s="17">
        <v>104.47</v>
      </c>
      <c r="E5469" s="17">
        <v>10379</v>
      </c>
      <c r="F5469" s="17">
        <v>-284033.13</v>
      </c>
    </row>
    <row r="5470" spans="2:6" x14ac:dyDescent="0.25">
      <c r="B5470" s="14">
        <v>5425</v>
      </c>
      <c r="C5470" s="17">
        <v>39</v>
      </c>
      <c r="D5470" s="17">
        <v>86.86</v>
      </c>
      <c r="E5470" s="17">
        <v>17601</v>
      </c>
      <c r="F5470" s="17">
        <v>437337.1399999999</v>
      </c>
    </row>
    <row r="5471" spans="2:6" x14ac:dyDescent="0.25">
      <c r="B5471" s="14">
        <v>5426</v>
      </c>
      <c r="C5471" s="17">
        <v>44</v>
      </c>
      <c r="D5471" s="17">
        <v>101.89</v>
      </c>
      <c r="E5471" s="17">
        <v>19665</v>
      </c>
      <c r="F5471" s="17">
        <v>194408.15000000002</v>
      </c>
    </row>
    <row r="5472" spans="2:6" x14ac:dyDescent="0.25">
      <c r="B5472" s="14">
        <v>5427</v>
      </c>
      <c r="C5472" s="17">
        <v>45</v>
      </c>
      <c r="D5472" s="17">
        <v>86.72</v>
      </c>
      <c r="E5472" s="17">
        <v>14822</v>
      </c>
      <c r="F5472" s="17">
        <v>147224.16000000003</v>
      </c>
    </row>
    <row r="5473" spans="2:6" x14ac:dyDescent="0.25">
      <c r="B5473" s="14">
        <v>5428</v>
      </c>
      <c r="C5473" s="17">
        <v>41</v>
      </c>
      <c r="D5473" s="17">
        <v>78.17</v>
      </c>
      <c r="E5473" s="17">
        <v>18065</v>
      </c>
      <c r="F5473" s="17">
        <v>592128.94999999995</v>
      </c>
    </row>
    <row r="5474" spans="2:6" x14ac:dyDescent="0.25">
      <c r="B5474" s="14">
        <v>5429</v>
      </c>
      <c r="C5474" s="17">
        <v>42</v>
      </c>
      <c r="D5474" s="17">
        <v>100.19</v>
      </c>
      <c r="E5474" s="17">
        <v>19552</v>
      </c>
      <c r="F5474" s="17">
        <v>260749.12000000011</v>
      </c>
    </row>
    <row r="5475" spans="2:6" x14ac:dyDescent="0.25">
      <c r="B5475" s="14">
        <v>5430</v>
      </c>
      <c r="C5475" s="17">
        <v>41</v>
      </c>
      <c r="D5475" s="17">
        <v>85.59</v>
      </c>
      <c r="E5475" s="17">
        <v>16507</v>
      </c>
      <c r="F5475" s="17">
        <v>345271.86999999988</v>
      </c>
    </row>
    <row r="5476" spans="2:6" x14ac:dyDescent="0.25">
      <c r="B5476" s="14">
        <v>5431</v>
      </c>
      <c r="C5476" s="17">
        <v>41</v>
      </c>
      <c r="D5476" s="17">
        <v>104.27</v>
      </c>
      <c r="E5476" s="17">
        <v>20957</v>
      </c>
      <c r="F5476" s="17">
        <v>276019.6100000001</v>
      </c>
    </row>
    <row r="5477" spans="2:6" x14ac:dyDescent="0.25">
      <c r="B5477" s="14">
        <v>5432</v>
      </c>
      <c r="C5477" s="17">
        <v>40</v>
      </c>
      <c r="D5477" s="17">
        <v>97.98</v>
      </c>
      <c r="E5477" s="17">
        <v>17081</v>
      </c>
      <c r="F5477" s="17">
        <v>192282.61999999988</v>
      </c>
    </row>
    <row r="5478" spans="2:6" x14ac:dyDescent="0.25">
      <c r="B5478" s="14">
        <v>5433</v>
      </c>
      <c r="C5478" s="17">
        <v>40</v>
      </c>
      <c r="D5478" s="17">
        <v>94.88</v>
      </c>
      <c r="E5478" s="17">
        <v>12507</v>
      </c>
      <c r="F5478" s="17">
        <v>-48051.159999999916</v>
      </c>
    </row>
    <row r="5479" spans="2:6" x14ac:dyDescent="0.25">
      <c r="B5479" s="14">
        <v>5434</v>
      </c>
      <c r="C5479" s="17">
        <v>42</v>
      </c>
      <c r="D5479" s="17">
        <v>103.8</v>
      </c>
      <c r="E5479" s="17">
        <v>23494</v>
      </c>
      <c r="F5479" s="17">
        <v>399880.80000000005</v>
      </c>
    </row>
    <row r="5480" spans="2:6" x14ac:dyDescent="0.25">
      <c r="B5480" s="14">
        <v>5435</v>
      </c>
      <c r="C5480" s="17">
        <v>45</v>
      </c>
      <c r="D5480" s="17">
        <v>86.61</v>
      </c>
      <c r="E5480" s="17">
        <v>19881</v>
      </c>
      <c r="F5480" s="17">
        <v>489780.59000000008</v>
      </c>
    </row>
    <row r="5481" spans="2:6" x14ac:dyDescent="0.25">
      <c r="B5481" s="14">
        <v>5436</v>
      </c>
      <c r="C5481" s="17">
        <v>41</v>
      </c>
      <c r="D5481" s="17">
        <v>85.15</v>
      </c>
      <c r="E5481" s="17">
        <v>21401</v>
      </c>
      <c r="F5481" s="17">
        <v>709062.84999999986</v>
      </c>
    </row>
    <row r="5482" spans="2:6" x14ac:dyDescent="0.25">
      <c r="B5482" s="14">
        <v>5437</v>
      </c>
      <c r="C5482" s="17">
        <v>44</v>
      </c>
      <c r="D5482" s="17">
        <v>99.05</v>
      </c>
      <c r="E5482" s="17">
        <v>20385</v>
      </c>
      <c r="F5482" s="17">
        <v>290540.75</v>
      </c>
    </row>
    <row r="5483" spans="2:6" x14ac:dyDescent="0.25">
      <c r="B5483" s="14">
        <v>5438</v>
      </c>
      <c r="C5483" s="17">
        <v>42</v>
      </c>
      <c r="D5483" s="17">
        <v>102.42</v>
      </c>
      <c r="E5483" s="17">
        <v>17765</v>
      </c>
      <c r="F5483" s="17">
        <v>119613.69999999995</v>
      </c>
    </row>
    <row r="5484" spans="2:6" x14ac:dyDescent="0.25">
      <c r="B5484" s="14">
        <v>5439</v>
      </c>
      <c r="C5484" s="17">
        <v>41</v>
      </c>
      <c r="D5484" s="17">
        <v>92.69</v>
      </c>
      <c r="E5484" s="17">
        <v>16122</v>
      </c>
      <c r="F5484" s="17">
        <v>202927.82000000007</v>
      </c>
    </row>
    <row r="5485" spans="2:6" x14ac:dyDescent="0.25">
      <c r="B5485" s="14">
        <v>5440</v>
      </c>
      <c r="C5485" s="17">
        <v>44</v>
      </c>
      <c r="D5485" s="17">
        <v>77.03</v>
      </c>
      <c r="E5485" s="17">
        <v>22570</v>
      </c>
      <c r="F5485" s="17">
        <v>909782.89999999991</v>
      </c>
    </row>
    <row r="5486" spans="2:6" x14ac:dyDescent="0.25">
      <c r="B5486" s="14">
        <v>5441</v>
      </c>
      <c r="C5486" s="17">
        <v>39</v>
      </c>
      <c r="D5486" s="17">
        <v>93.95</v>
      </c>
      <c r="E5486" s="17">
        <v>12349</v>
      </c>
      <c r="F5486" s="17">
        <v>-34348.550000000047</v>
      </c>
    </row>
    <row r="5487" spans="2:6" x14ac:dyDescent="0.25">
      <c r="B5487" s="14">
        <v>5442</v>
      </c>
      <c r="C5487" s="17">
        <v>43</v>
      </c>
      <c r="D5487" s="17">
        <v>99.67</v>
      </c>
      <c r="E5487" s="17">
        <v>13756</v>
      </c>
      <c r="F5487" s="17">
        <v>-75124.520000000019</v>
      </c>
    </row>
    <row r="5488" spans="2:6" x14ac:dyDescent="0.25">
      <c r="B5488" s="14">
        <v>5443</v>
      </c>
      <c r="C5488" s="17">
        <v>44</v>
      </c>
      <c r="D5488" s="17">
        <v>87.33</v>
      </c>
      <c r="E5488" s="17">
        <v>18325</v>
      </c>
      <c r="F5488" s="17">
        <v>390052.75</v>
      </c>
    </row>
    <row r="5489" spans="2:6" x14ac:dyDescent="0.25">
      <c r="B5489" s="14">
        <v>5444</v>
      </c>
      <c r="C5489" s="17">
        <v>41</v>
      </c>
      <c r="D5489" s="17">
        <v>77.239999999999995</v>
      </c>
      <c r="E5489" s="17">
        <v>18774</v>
      </c>
      <c r="F5489" s="17">
        <v>666188.24</v>
      </c>
    </row>
    <row r="5490" spans="2:6" x14ac:dyDescent="0.25">
      <c r="B5490" s="14">
        <v>5445</v>
      </c>
      <c r="C5490" s="17">
        <v>41</v>
      </c>
      <c r="D5490" s="17">
        <v>80.39</v>
      </c>
      <c r="E5490" s="17">
        <v>18100</v>
      </c>
      <c r="F5490" s="17">
        <v>554741</v>
      </c>
    </row>
    <row r="5491" spans="2:6" x14ac:dyDescent="0.25">
      <c r="B5491" s="14">
        <v>5446</v>
      </c>
      <c r="C5491" s="17">
        <v>40</v>
      </c>
      <c r="D5491" s="17">
        <v>77.45</v>
      </c>
      <c r="E5491" s="17">
        <v>14570</v>
      </c>
      <c r="F5491" s="17">
        <v>338183.5</v>
      </c>
    </row>
    <row r="5492" spans="2:6" x14ac:dyDescent="0.25">
      <c r="B5492" s="14">
        <v>5447</v>
      </c>
      <c r="C5492" s="17">
        <v>42</v>
      </c>
      <c r="D5492" s="17">
        <v>85.41</v>
      </c>
      <c r="E5492" s="17">
        <v>20275</v>
      </c>
      <c r="F5492" s="17">
        <v>601487.25</v>
      </c>
    </row>
    <row r="5493" spans="2:6" x14ac:dyDescent="0.25">
      <c r="B5493" s="14">
        <v>5448</v>
      </c>
      <c r="C5493" s="17">
        <v>44</v>
      </c>
      <c r="D5493" s="17">
        <v>103.8</v>
      </c>
      <c r="E5493" s="17">
        <v>10063</v>
      </c>
      <c r="F5493" s="17">
        <v>-334774.39999999997</v>
      </c>
    </row>
    <row r="5494" spans="2:6" x14ac:dyDescent="0.25">
      <c r="B5494" s="14">
        <v>5449</v>
      </c>
      <c r="C5494" s="17">
        <v>44</v>
      </c>
      <c r="D5494" s="17">
        <v>95.31</v>
      </c>
      <c r="E5494" s="17">
        <v>22196</v>
      </c>
      <c r="F5494" s="17">
        <v>474879.24</v>
      </c>
    </row>
    <row r="5495" spans="2:6" x14ac:dyDescent="0.25">
      <c r="B5495" s="14">
        <v>5450</v>
      </c>
      <c r="C5495" s="17">
        <v>42</v>
      </c>
      <c r="D5495" s="17">
        <v>85.1</v>
      </c>
      <c r="E5495" s="17">
        <v>19570</v>
      </c>
      <c r="F5495" s="17">
        <v>557083</v>
      </c>
    </row>
    <row r="5496" spans="2:6" x14ac:dyDescent="0.25">
      <c r="B5496" s="14">
        <v>5451</v>
      </c>
      <c r="C5496" s="17">
        <v>44</v>
      </c>
      <c r="D5496" s="17">
        <v>85.76</v>
      </c>
      <c r="E5496" s="17">
        <v>21672</v>
      </c>
      <c r="F5496" s="17">
        <v>650569.2799999998</v>
      </c>
    </row>
    <row r="5497" spans="2:6" x14ac:dyDescent="0.25">
      <c r="B5497" s="14">
        <v>5452</v>
      </c>
      <c r="C5497" s="17">
        <v>43</v>
      </c>
      <c r="D5497" s="17">
        <v>97.82</v>
      </c>
      <c r="E5497" s="17">
        <v>18546</v>
      </c>
      <c r="F5497" s="17">
        <v>229006.28000000003</v>
      </c>
    </row>
    <row r="5498" spans="2:6" x14ac:dyDescent="0.25">
      <c r="B5498" s="14">
        <v>5453</v>
      </c>
      <c r="C5498" s="17">
        <v>44</v>
      </c>
      <c r="D5498" s="17">
        <v>75.599999999999994</v>
      </c>
      <c r="E5498" s="17">
        <v>8824</v>
      </c>
      <c r="F5498" s="17">
        <v>-149374.39999999991</v>
      </c>
    </row>
    <row r="5499" spans="2:6" x14ac:dyDescent="0.25">
      <c r="B5499" s="14">
        <v>5454</v>
      </c>
      <c r="C5499" s="17">
        <v>43</v>
      </c>
      <c r="D5499" s="17">
        <v>98.78</v>
      </c>
      <c r="E5499" s="17">
        <v>21626</v>
      </c>
      <c r="F5499" s="17">
        <v>387439.72</v>
      </c>
    </row>
    <row r="5500" spans="2:6" x14ac:dyDescent="0.25">
      <c r="B5500" s="14">
        <v>5455</v>
      </c>
      <c r="C5500" s="17">
        <v>45</v>
      </c>
      <c r="D5500" s="17">
        <v>82.36</v>
      </c>
      <c r="E5500" s="17">
        <v>13084</v>
      </c>
      <c r="F5500" s="17">
        <v>87337.760000000009</v>
      </c>
    </row>
    <row r="5501" spans="2:6" x14ac:dyDescent="0.25">
      <c r="B5501" s="14">
        <v>5456</v>
      </c>
      <c r="C5501" s="17">
        <v>42</v>
      </c>
      <c r="D5501" s="17">
        <v>101.29</v>
      </c>
      <c r="E5501" s="17">
        <v>21573</v>
      </c>
      <c r="F5501" s="17">
        <v>351831.82999999984</v>
      </c>
    </row>
    <row r="5502" spans="2:6" x14ac:dyDescent="0.25">
      <c r="B5502" s="14">
        <v>5457</v>
      </c>
      <c r="C5502" s="17">
        <v>40</v>
      </c>
      <c r="D5502" s="17">
        <v>76.14</v>
      </c>
      <c r="E5502" s="17">
        <v>22159</v>
      </c>
      <c r="F5502" s="17">
        <v>986094.74</v>
      </c>
    </row>
    <row r="5503" spans="2:6" x14ac:dyDescent="0.25">
      <c r="B5503" s="14">
        <v>5458</v>
      </c>
      <c r="C5503" s="17">
        <v>44</v>
      </c>
      <c r="D5503" s="17">
        <v>93.12</v>
      </c>
      <c r="E5503" s="17">
        <v>15515</v>
      </c>
      <c r="F5503" s="17">
        <v>110068.19999999995</v>
      </c>
    </row>
    <row r="5504" spans="2:6" x14ac:dyDescent="0.25">
      <c r="B5504" s="14">
        <v>5459</v>
      </c>
      <c r="C5504" s="17">
        <v>43</v>
      </c>
      <c r="D5504" s="17">
        <v>78.8</v>
      </c>
      <c r="E5504" s="17">
        <v>24749</v>
      </c>
      <c r="F5504" s="17">
        <v>1060622.8</v>
      </c>
    </row>
    <row r="5505" spans="2:6" x14ac:dyDescent="0.25">
      <c r="B5505" s="14">
        <v>5460</v>
      </c>
      <c r="C5505" s="17">
        <v>43</v>
      </c>
      <c r="D5505" s="17">
        <v>95.38</v>
      </c>
      <c r="E5505" s="17">
        <v>14818</v>
      </c>
      <c r="F5505" s="17">
        <v>48267.160000000033</v>
      </c>
    </row>
    <row r="5506" spans="2:6" x14ac:dyDescent="0.25">
      <c r="B5506" s="14">
        <v>5461</v>
      </c>
      <c r="C5506" s="17">
        <v>40</v>
      </c>
      <c r="D5506" s="17">
        <v>98.6</v>
      </c>
      <c r="E5506" s="17">
        <v>11330</v>
      </c>
      <c r="F5506" s="17">
        <v>-165667.99999999988</v>
      </c>
    </row>
    <row r="5507" spans="2:6" x14ac:dyDescent="0.25">
      <c r="B5507" s="14">
        <v>5462</v>
      </c>
      <c r="C5507" s="17">
        <v>43</v>
      </c>
      <c r="D5507" s="17">
        <v>76.510000000000005</v>
      </c>
      <c r="E5507" s="17">
        <v>23144</v>
      </c>
      <c r="F5507" s="17">
        <v>989716.55999999982</v>
      </c>
    </row>
    <row r="5508" spans="2:6" x14ac:dyDescent="0.25">
      <c r="B5508" s="14">
        <v>5463</v>
      </c>
      <c r="C5508" s="17">
        <v>41</v>
      </c>
      <c r="D5508" s="17">
        <v>86.02</v>
      </c>
      <c r="E5508" s="17">
        <v>14012</v>
      </c>
      <c r="F5508" s="17">
        <v>158583.76</v>
      </c>
    </row>
    <row r="5509" spans="2:6" x14ac:dyDescent="0.25">
      <c r="B5509" s="14">
        <v>5464</v>
      </c>
      <c r="C5509" s="17">
        <v>44</v>
      </c>
      <c r="D5509" s="17">
        <v>87.12</v>
      </c>
      <c r="E5509" s="17">
        <v>27407</v>
      </c>
      <c r="F5509" s="17">
        <v>1010387.1599999999</v>
      </c>
    </row>
    <row r="5510" spans="2:6" x14ac:dyDescent="0.25">
      <c r="B5510" s="14">
        <v>5465</v>
      </c>
      <c r="C5510" s="17">
        <v>42</v>
      </c>
      <c r="D5510" s="17">
        <v>77.08</v>
      </c>
      <c r="E5510" s="17">
        <v>26384</v>
      </c>
      <c r="F5510" s="17">
        <v>1258609.2800000003</v>
      </c>
    </row>
    <row r="5511" spans="2:6" x14ac:dyDescent="0.25">
      <c r="B5511" s="14">
        <v>5466</v>
      </c>
      <c r="C5511" s="17">
        <v>43</v>
      </c>
      <c r="D5511" s="17">
        <v>95.83</v>
      </c>
      <c r="E5511" s="17">
        <v>15788</v>
      </c>
      <c r="F5511" s="17">
        <v>99963.960000000079</v>
      </c>
    </row>
    <row r="5512" spans="2:6" x14ac:dyDescent="0.25">
      <c r="B5512" s="14">
        <v>5467</v>
      </c>
      <c r="C5512" s="17">
        <v>42</v>
      </c>
      <c r="D5512" s="17">
        <v>83.69</v>
      </c>
      <c r="E5512" s="17">
        <v>17365</v>
      </c>
      <c r="F5512" s="17">
        <v>423028.15000000014</v>
      </c>
    </row>
    <row r="5513" spans="2:6" x14ac:dyDescent="0.25">
      <c r="B5513" s="14">
        <v>5468</v>
      </c>
      <c r="C5513" s="17">
        <v>44</v>
      </c>
      <c r="D5513" s="17">
        <v>96.93</v>
      </c>
      <c r="E5513" s="17">
        <v>21981</v>
      </c>
      <c r="F5513" s="17">
        <v>426436.66999999993</v>
      </c>
    </row>
    <row r="5514" spans="2:6" x14ac:dyDescent="0.25">
      <c r="B5514" s="14">
        <v>5469</v>
      </c>
      <c r="C5514" s="17">
        <v>41</v>
      </c>
      <c r="D5514" s="17">
        <v>78.349999999999994</v>
      </c>
      <c r="E5514" s="17">
        <v>13217</v>
      </c>
      <c r="F5514" s="17">
        <v>202734.05000000005</v>
      </c>
    </row>
    <row r="5515" spans="2:6" x14ac:dyDescent="0.25">
      <c r="B5515" s="14">
        <v>5470</v>
      </c>
      <c r="C5515" s="17">
        <v>42</v>
      </c>
      <c r="D5515" s="17">
        <v>84.82</v>
      </c>
      <c r="E5515" s="17">
        <v>13467</v>
      </c>
      <c r="F5515" s="17">
        <v>122048.06000000006</v>
      </c>
    </row>
    <row r="5516" spans="2:6" x14ac:dyDescent="0.25">
      <c r="B5516" s="14">
        <v>5471</v>
      </c>
      <c r="C5516" s="17">
        <v>42</v>
      </c>
      <c r="D5516" s="17">
        <v>101.28</v>
      </c>
      <c r="E5516" s="17">
        <v>21700</v>
      </c>
      <c r="F5516" s="17">
        <v>359124</v>
      </c>
    </row>
    <row r="5517" spans="2:6" x14ac:dyDescent="0.25">
      <c r="B5517" s="14">
        <v>5472</v>
      </c>
      <c r="C5517" s="17">
        <v>43</v>
      </c>
      <c r="D5517" s="17">
        <v>75.209999999999994</v>
      </c>
      <c r="E5517" s="17">
        <v>12401</v>
      </c>
      <c r="F5517" s="17">
        <v>151876.79000000004</v>
      </c>
    </row>
    <row r="5518" spans="2:6" x14ac:dyDescent="0.25">
      <c r="B5518" s="14">
        <v>5473</v>
      </c>
      <c r="C5518" s="17">
        <v>42</v>
      </c>
      <c r="D5518" s="17">
        <v>93.62</v>
      </c>
      <c r="E5518" s="17">
        <v>13070</v>
      </c>
      <c r="F5518" s="17">
        <v>-21623.400000000023</v>
      </c>
    </row>
    <row r="5519" spans="2:6" x14ac:dyDescent="0.25">
      <c r="B5519" s="14">
        <v>5474</v>
      </c>
      <c r="C5519" s="17">
        <v>45</v>
      </c>
      <c r="D5519" s="17">
        <v>83.95</v>
      </c>
      <c r="E5519" s="17">
        <v>10037</v>
      </c>
      <c r="F5519" s="17">
        <v>-146908.15000000002</v>
      </c>
    </row>
    <row r="5520" spans="2:6" x14ac:dyDescent="0.25">
      <c r="B5520" s="14">
        <v>5475</v>
      </c>
      <c r="C5520" s="17">
        <v>41</v>
      </c>
      <c r="D5520" s="17">
        <v>95.62</v>
      </c>
      <c r="E5520" s="17">
        <v>23351</v>
      </c>
      <c r="F5520" s="17">
        <v>606635.37999999989</v>
      </c>
    </row>
    <row r="5521" spans="2:6" x14ac:dyDescent="0.25">
      <c r="B5521" s="14">
        <v>5476</v>
      </c>
      <c r="C5521" s="17">
        <v>43</v>
      </c>
      <c r="D5521" s="17">
        <v>86.53</v>
      </c>
      <c r="E5521" s="17">
        <v>23841</v>
      </c>
      <c r="F5521" s="17">
        <v>806234.27</v>
      </c>
    </row>
    <row r="5522" spans="2:6" x14ac:dyDescent="0.25">
      <c r="B5522" s="14">
        <v>5477</v>
      </c>
      <c r="C5522" s="17">
        <v>43</v>
      </c>
      <c r="D5522" s="17">
        <v>91.04</v>
      </c>
      <c r="E5522" s="17">
        <v>18782</v>
      </c>
      <c r="F5522" s="17">
        <v>370078.71999999997</v>
      </c>
    </row>
    <row r="5523" spans="2:6" x14ac:dyDescent="0.25">
      <c r="B5523" s="14">
        <v>5478</v>
      </c>
      <c r="C5523" s="17">
        <v>41</v>
      </c>
      <c r="D5523" s="17">
        <v>78.099999999999994</v>
      </c>
      <c r="E5523" s="17">
        <v>18778</v>
      </c>
      <c r="F5523" s="17">
        <v>650362.20000000019</v>
      </c>
    </row>
    <row r="5524" spans="2:6" x14ac:dyDescent="0.25">
      <c r="B5524" s="14">
        <v>5479</v>
      </c>
      <c r="C5524" s="17">
        <v>41</v>
      </c>
      <c r="D5524" s="17">
        <v>90.34</v>
      </c>
      <c r="E5524" s="17">
        <v>17807</v>
      </c>
      <c r="F5524" s="17">
        <v>354821.61999999988</v>
      </c>
    </row>
    <row r="5525" spans="2:6" x14ac:dyDescent="0.25">
      <c r="B5525" s="14">
        <v>5480</v>
      </c>
      <c r="C5525" s="17">
        <v>40</v>
      </c>
      <c r="D5525" s="17">
        <v>103.57</v>
      </c>
      <c r="E5525" s="17">
        <v>15979</v>
      </c>
      <c r="F5525" s="17">
        <v>35715.970000000088</v>
      </c>
    </row>
    <row r="5526" spans="2:6" x14ac:dyDescent="0.25">
      <c r="B5526" s="14">
        <v>5481</v>
      </c>
      <c r="C5526" s="17">
        <v>39</v>
      </c>
      <c r="D5526" s="17">
        <v>97.85</v>
      </c>
      <c r="E5526" s="17">
        <v>5115</v>
      </c>
      <c r="F5526" s="17">
        <v>-532102.75</v>
      </c>
    </row>
    <row r="5527" spans="2:6" x14ac:dyDescent="0.25">
      <c r="B5527" s="14">
        <v>5482</v>
      </c>
      <c r="C5527" s="17">
        <v>43</v>
      </c>
      <c r="D5527" s="17">
        <v>89.68</v>
      </c>
      <c r="E5527" s="17">
        <v>18005</v>
      </c>
      <c r="F5527" s="17">
        <v>344091.59999999986</v>
      </c>
    </row>
    <row r="5528" spans="2:6" x14ac:dyDescent="0.25">
      <c r="B5528" s="14">
        <v>5483</v>
      </c>
      <c r="C5528" s="17">
        <v>39</v>
      </c>
      <c r="D5528" s="17">
        <v>76.36</v>
      </c>
      <c r="E5528" s="17">
        <v>24447</v>
      </c>
      <c r="F5528" s="17">
        <v>1194747.08</v>
      </c>
    </row>
    <row r="5529" spans="2:6" x14ac:dyDescent="0.25">
      <c r="B5529" s="14">
        <v>5484</v>
      </c>
      <c r="C5529" s="17">
        <v>41</v>
      </c>
      <c r="D5529" s="17">
        <v>100.11</v>
      </c>
      <c r="E5529" s="17">
        <v>19100</v>
      </c>
      <c r="F5529" s="17">
        <v>255699</v>
      </c>
    </row>
    <row r="5530" spans="2:6" x14ac:dyDescent="0.25">
      <c r="B5530" s="14">
        <v>5485</v>
      </c>
      <c r="C5530" s="17">
        <v>43</v>
      </c>
      <c r="D5530" s="17">
        <v>98.26</v>
      </c>
      <c r="E5530" s="17">
        <v>19254</v>
      </c>
      <c r="F5530" s="17">
        <v>261725.95999999996</v>
      </c>
    </row>
    <row r="5531" spans="2:6" x14ac:dyDescent="0.25">
      <c r="B5531" s="14">
        <v>5486</v>
      </c>
      <c r="C5531" s="17">
        <v>42</v>
      </c>
      <c r="D5531" s="17">
        <v>95.65</v>
      </c>
      <c r="E5531" s="17">
        <v>22562</v>
      </c>
      <c r="F5531" s="17">
        <v>534178.69999999995</v>
      </c>
    </row>
    <row r="5532" spans="2:6" x14ac:dyDescent="0.25">
      <c r="B5532" s="14">
        <v>5487</v>
      </c>
      <c r="C5532" s="17">
        <v>41</v>
      </c>
      <c r="D5532" s="17">
        <v>103.35</v>
      </c>
      <c r="E5532" s="17">
        <v>16517</v>
      </c>
      <c r="F5532" s="17">
        <v>52654.050000000047</v>
      </c>
    </row>
    <row r="5533" spans="2:6" x14ac:dyDescent="0.25">
      <c r="B5533" s="14">
        <v>5488</v>
      </c>
      <c r="C5533" s="17">
        <v>40</v>
      </c>
      <c r="D5533" s="17">
        <v>75.3</v>
      </c>
      <c r="E5533" s="17">
        <v>20138</v>
      </c>
      <c r="F5533" s="17">
        <v>835550.60000000009</v>
      </c>
    </row>
    <row r="5534" spans="2:6" x14ac:dyDescent="0.25">
      <c r="B5534" s="14">
        <v>5489</v>
      </c>
      <c r="C5534" s="17">
        <v>42</v>
      </c>
      <c r="D5534" s="17">
        <v>98.19</v>
      </c>
      <c r="E5534" s="17">
        <v>18622</v>
      </c>
      <c r="F5534" s="17">
        <v>245159.82000000007</v>
      </c>
    </row>
    <row r="5535" spans="2:6" x14ac:dyDescent="0.25">
      <c r="B5535" s="14">
        <v>5490</v>
      </c>
      <c r="C5535" s="17">
        <v>41</v>
      </c>
      <c r="D5535" s="17">
        <v>90.43</v>
      </c>
      <c r="E5535" s="17">
        <v>20992</v>
      </c>
      <c r="F5535" s="17">
        <v>568429.43999999994</v>
      </c>
    </row>
    <row r="5536" spans="2:6" x14ac:dyDescent="0.25">
      <c r="B5536" s="14">
        <v>5491</v>
      </c>
      <c r="C5536" s="17">
        <v>42</v>
      </c>
      <c r="D5536" s="17">
        <v>96.1</v>
      </c>
      <c r="E5536" s="17">
        <v>19631</v>
      </c>
      <c r="F5536" s="17">
        <v>345527.90000000014</v>
      </c>
    </row>
    <row r="5537" spans="2:6" x14ac:dyDescent="0.25">
      <c r="B5537" s="14">
        <v>5492</v>
      </c>
      <c r="C5537" s="17">
        <v>42</v>
      </c>
      <c r="D5537" s="17">
        <v>89.68</v>
      </c>
      <c r="E5537" s="17">
        <v>13011</v>
      </c>
      <c r="F5537" s="17">
        <v>25900.519999999902</v>
      </c>
    </row>
    <row r="5538" spans="2:6" x14ac:dyDescent="0.25">
      <c r="B5538" s="14">
        <v>5493</v>
      </c>
      <c r="C5538" s="17">
        <v>39</v>
      </c>
      <c r="D5538" s="17">
        <v>77.94</v>
      </c>
      <c r="E5538" s="17">
        <v>18107</v>
      </c>
      <c r="F5538" s="17">
        <v>635860.41999999993</v>
      </c>
    </row>
    <row r="5539" spans="2:6" x14ac:dyDescent="0.25">
      <c r="B5539" s="14">
        <v>5494</v>
      </c>
      <c r="C5539" s="17">
        <v>41</v>
      </c>
      <c r="D5539" s="17">
        <v>104.77</v>
      </c>
      <c r="E5539" s="17">
        <v>22987</v>
      </c>
      <c r="F5539" s="17">
        <v>373598.01</v>
      </c>
    </row>
    <row r="5540" spans="2:6" x14ac:dyDescent="0.25">
      <c r="B5540" s="14">
        <v>5495</v>
      </c>
      <c r="C5540" s="17">
        <v>39</v>
      </c>
      <c r="D5540" s="17">
        <v>89.91</v>
      </c>
      <c r="E5540" s="17">
        <v>22217</v>
      </c>
      <c r="F5540" s="17">
        <v>707189.53</v>
      </c>
    </row>
    <row r="5541" spans="2:6" x14ac:dyDescent="0.25">
      <c r="B5541" s="14">
        <v>5496</v>
      </c>
      <c r="C5541" s="17">
        <v>41</v>
      </c>
      <c r="D5541" s="17">
        <v>75.819999999999993</v>
      </c>
      <c r="E5541" s="17">
        <v>18179</v>
      </c>
      <c r="F5541" s="17">
        <v>643950.2200000002</v>
      </c>
    </row>
    <row r="5542" spans="2:6" x14ac:dyDescent="0.25">
      <c r="B5542" s="14">
        <v>5497</v>
      </c>
      <c r="C5542" s="17">
        <v>41</v>
      </c>
      <c r="D5542" s="17">
        <v>87.47</v>
      </c>
      <c r="E5542" s="17">
        <v>18961</v>
      </c>
      <c r="F5542" s="17">
        <v>487319.33000000007</v>
      </c>
    </row>
    <row r="5543" spans="2:6" x14ac:dyDescent="0.25">
      <c r="B5543" s="14">
        <v>5498</v>
      </c>
      <c r="C5543" s="17">
        <v>41</v>
      </c>
      <c r="D5543" s="17">
        <v>80.16</v>
      </c>
      <c r="E5543" s="17">
        <v>20664</v>
      </c>
      <c r="F5543" s="17">
        <v>758485.76</v>
      </c>
    </row>
    <row r="5544" spans="2:6" x14ac:dyDescent="0.25">
      <c r="B5544" s="14">
        <v>5499</v>
      </c>
      <c r="C5544" s="17">
        <v>40</v>
      </c>
      <c r="D5544" s="17">
        <v>82.09</v>
      </c>
      <c r="E5544" s="17">
        <v>14766</v>
      </c>
      <c r="F5544" s="17">
        <v>285653.06000000006</v>
      </c>
    </row>
    <row r="5545" spans="2:6" x14ac:dyDescent="0.25">
      <c r="B5545" s="14">
        <v>5500</v>
      </c>
      <c r="C5545" s="17">
        <v>41</v>
      </c>
      <c r="D5545" s="17">
        <v>82.02</v>
      </c>
      <c r="E5545" s="17">
        <v>17853</v>
      </c>
      <c r="F5545" s="17">
        <v>506470.94000000018</v>
      </c>
    </row>
    <row r="5546" spans="2:6" x14ac:dyDescent="0.25">
      <c r="B5546" s="14">
        <v>5501</v>
      </c>
      <c r="C5546" s="17">
        <v>44</v>
      </c>
      <c r="D5546" s="17">
        <v>99.65</v>
      </c>
      <c r="E5546" s="17">
        <v>19544</v>
      </c>
      <c r="F5546" s="17">
        <v>231760.39999999991</v>
      </c>
    </row>
    <row r="5547" spans="2:6" x14ac:dyDescent="0.25">
      <c r="B5547" s="14">
        <v>5502</v>
      </c>
      <c r="C5547" s="17">
        <v>44</v>
      </c>
      <c r="D5547" s="17">
        <v>101.9</v>
      </c>
      <c r="E5547" s="17">
        <v>11877</v>
      </c>
      <c r="F5547" s="17">
        <v>-219331.30000000005</v>
      </c>
    </row>
    <row r="5548" spans="2:6" x14ac:dyDescent="0.25">
      <c r="B5548" s="14">
        <v>5503</v>
      </c>
      <c r="C5548" s="17">
        <v>40</v>
      </c>
      <c r="D5548" s="17">
        <v>93.58</v>
      </c>
      <c r="E5548" s="17">
        <v>10656</v>
      </c>
      <c r="F5548" s="17">
        <v>-152884.47999999998</v>
      </c>
    </row>
    <row r="5549" spans="2:6" x14ac:dyDescent="0.25">
      <c r="B5549" s="14">
        <v>5504</v>
      </c>
      <c r="C5549" s="17">
        <v>41</v>
      </c>
      <c r="D5549" s="17">
        <v>104.68</v>
      </c>
      <c r="E5549" s="17">
        <v>12249</v>
      </c>
      <c r="F5549" s="17">
        <v>-196883.32000000007</v>
      </c>
    </row>
    <row r="5550" spans="2:6" x14ac:dyDescent="0.25">
      <c r="B5550" s="14">
        <v>5505</v>
      </c>
      <c r="C5550" s="17">
        <v>39</v>
      </c>
      <c r="D5550" s="17">
        <v>78.569999999999993</v>
      </c>
      <c r="E5550" s="17">
        <v>19168</v>
      </c>
      <c r="F5550" s="17">
        <v>710850.24000000022</v>
      </c>
    </row>
    <row r="5551" spans="2:6" x14ac:dyDescent="0.25">
      <c r="B5551" s="14">
        <v>5506</v>
      </c>
      <c r="C5551" s="17">
        <v>41</v>
      </c>
      <c r="D5551" s="17">
        <v>94.81</v>
      </c>
      <c r="E5551" s="17">
        <v>6603</v>
      </c>
      <c r="F5551" s="17">
        <v>-432756.43</v>
      </c>
    </row>
    <row r="5552" spans="2:6" x14ac:dyDescent="0.25">
      <c r="B5552" s="14">
        <v>5507</v>
      </c>
      <c r="C5552" s="17">
        <v>44</v>
      </c>
      <c r="D5552" s="17">
        <v>89.17</v>
      </c>
      <c r="E5552" s="17">
        <v>22987</v>
      </c>
      <c r="F5552" s="17">
        <v>663234.21</v>
      </c>
    </row>
    <row r="5553" spans="2:6" x14ac:dyDescent="0.25">
      <c r="B5553" s="14">
        <v>5508</v>
      </c>
      <c r="C5553" s="17">
        <v>42</v>
      </c>
      <c r="D5553" s="17">
        <v>77.989999999999995</v>
      </c>
      <c r="E5553" s="17">
        <v>24680</v>
      </c>
      <c r="F5553" s="17">
        <v>1099966.8</v>
      </c>
    </row>
    <row r="5554" spans="2:6" x14ac:dyDescent="0.25">
      <c r="B5554" s="14">
        <v>5509</v>
      </c>
      <c r="C5554" s="17">
        <v>43</v>
      </c>
      <c r="D5554" s="17">
        <v>99.87</v>
      </c>
      <c r="E5554" s="17">
        <v>19269</v>
      </c>
      <c r="F5554" s="17">
        <v>231568.96999999997</v>
      </c>
    </row>
    <row r="5555" spans="2:6" x14ac:dyDescent="0.25">
      <c r="B5555" s="14">
        <v>5510</v>
      </c>
      <c r="C5555" s="17">
        <v>39</v>
      </c>
      <c r="D5555" s="17">
        <v>97.43</v>
      </c>
      <c r="E5555" s="17">
        <v>25268</v>
      </c>
      <c r="F5555" s="17">
        <v>731018.75999999978</v>
      </c>
    </row>
    <row r="5556" spans="2:6" x14ac:dyDescent="0.25">
      <c r="B5556" s="14">
        <v>5511</v>
      </c>
      <c r="C5556" s="17">
        <v>39</v>
      </c>
      <c r="D5556" s="17">
        <v>79.53</v>
      </c>
      <c r="E5556" s="17">
        <v>12506</v>
      </c>
      <c r="F5556" s="17">
        <v>156357.81999999995</v>
      </c>
    </row>
    <row r="5557" spans="2:6" x14ac:dyDescent="0.25">
      <c r="B5557" s="14">
        <v>5512</v>
      </c>
      <c r="C5557" s="17">
        <v>45</v>
      </c>
      <c r="D5557" s="17">
        <v>94.56</v>
      </c>
      <c r="E5557" s="17">
        <v>6881</v>
      </c>
      <c r="F5557" s="17">
        <v>-440993.36000000004</v>
      </c>
    </row>
    <row r="5558" spans="2:6" x14ac:dyDescent="0.25">
      <c r="B5558" s="14">
        <v>5513</v>
      </c>
      <c r="C5558" s="17">
        <v>42</v>
      </c>
      <c r="D5558" s="17">
        <v>82.03</v>
      </c>
      <c r="E5558" s="17">
        <v>23373</v>
      </c>
      <c r="F5558" s="17">
        <v>902273.81</v>
      </c>
    </row>
    <row r="5559" spans="2:6" x14ac:dyDescent="0.25">
      <c r="B5559" s="14">
        <v>5514</v>
      </c>
      <c r="C5559" s="17">
        <v>43</v>
      </c>
      <c r="D5559" s="17">
        <v>80.83</v>
      </c>
      <c r="E5559" s="17">
        <v>20283</v>
      </c>
      <c r="F5559" s="17">
        <v>674673.1100000001</v>
      </c>
    </row>
    <row r="5560" spans="2:6" x14ac:dyDescent="0.25">
      <c r="B5560" s="14">
        <v>5515</v>
      </c>
      <c r="C5560" s="17">
        <v>42</v>
      </c>
      <c r="D5560" s="17">
        <v>83.15</v>
      </c>
      <c r="E5560" s="17">
        <v>14913</v>
      </c>
      <c r="F5560" s="17">
        <v>251325.04999999981</v>
      </c>
    </row>
    <row r="5561" spans="2:6" x14ac:dyDescent="0.25">
      <c r="B5561" s="14">
        <v>5516</v>
      </c>
      <c r="C5561" s="17">
        <v>42</v>
      </c>
      <c r="D5561" s="17">
        <v>89.41</v>
      </c>
      <c r="E5561" s="17">
        <v>15284</v>
      </c>
      <c r="F5561" s="17">
        <v>183045.56000000006</v>
      </c>
    </row>
    <row r="5562" spans="2:6" x14ac:dyDescent="0.25">
      <c r="B5562" s="14">
        <v>5517</v>
      </c>
      <c r="C5562" s="17">
        <v>39</v>
      </c>
      <c r="D5562" s="17">
        <v>75.540000000000006</v>
      </c>
      <c r="E5562" s="17">
        <v>14922</v>
      </c>
      <c r="F5562" s="17">
        <v>410312.11999999988</v>
      </c>
    </row>
    <row r="5563" spans="2:6" x14ac:dyDescent="0.25">
      <c r="B5563" s="14">
        <v>5518</v>
      </c>
      <c r="C5563" s="17">
        <v>41</v>
      </c>
      <c r="D5563" s="17">
        <v>94.84</v>
      </c>
      <c r="E5563" s="17">
        <v>10287</v>
      </c>
      <c r="F5563" s="17">
        <v>-200273.08000000007</v>
      </c>
    </row>
    <row r="5564" spans="2:6" x14ac:dyDescent="0.25">
      <c r="B5564" s="14">
        <v>5519</v>
      </c>
      <c r="C5564" s="17">
        <v>42</v>
      </c>
      <c r="D5564" s="17">
        <v>95.56</v>
      </c>
      <c r="E5564" s="17">
        <v>23302</v>
      </c>
      <c r="F5564" s="17">
        <v>581674.87999999989</v>
      </c>
    </row>
    <row r="5565" spans="2:6" x14ac:dyDescent="0.25">
      <c r="B5565" s="14">
        <v>5520</v>
      </c>
      <c r="C5565" s="17">
        <v>43</v>
      </c>
      <c r="D5565" s="17">
        <v>104.25</v>
      </c>
      <c r="E5565" s="17">
        <v>8466</v>
      </c>
      <c r="F5565" s="17">
        <v>-411884.5</v>
      </c>
    </row>
    <row r="5566" spans="2:6" x14ac:dyDescent="0.25">
      <c r="B5566" s="14">
        <v>5521</v>
      </c>
      <c r="C5566" s="17">
        <v>41</v>
      </c>
      <c r="D5566" s="17">
        <v>87.34</v>
      </c>
      <c r="E5566" s="17">
        <v>19841</v>
      </c>
      <c r="F5566" s="17">
        <v>551965.05999999982</v>
      </c>
    </row>
    <row r="5567" spans="2:6" x14ac:dyDescent="0.25">
      <c r="B5567" s="14">
        <v>5522</v>
      </c>
      <c r="C5567" s="17">
        <v>42</v>
      </c>
      <c r="D5567" s="17">
        <v>85.35</v>
      </c>
      <c r="E5567" s="17">
        <v>20476</v>
      </c>
      <c r="F5567" s="17">
        <v>617105.40000000014</v>
      </c>
    </row>
    <row r="5568" spans="2:6" x14ac:dyDescent="0.25">
      <c r="B5568" s="14">
        <v>5523</v>
      </c>
      <c r="C5568" s="17">
        <v>40</v>
      </c>
      <c r="D5568" s="17">
        <v>99.58</v>
      </c>
      <c r="E5568" s="17">
        <v>14268</v>
      </c>
      <c r="F5568" s="17">
        <v>-2195.4399999999441</v>
      </c>
    </row>
    <row r="5569" spans="2:6" x14ac:dyDescent="0.25">
      <c r="B5569" s="14">
        <v>5524</v>
      </c>
      <c r="C5569" s="17">
        <v>44</v>
      </c>
      <c r="D5569" s="17">
        <v>103.41</v>
      </c>
      <c r="E5569" s="17">
        <v>20189</v>
      </c>
      <c r="F5569" s="17">
        <v>191550.51000000013</v>
      </c>
    </row>
    <row r="5570" spans="2:6" x14ac:dyDescent="0.25">
      <c r="B5570" s="14">
        <v>5525</v>
      </c>
      <c r="C5570" s="17">
        <v>40</v>
      </c>
      <c r="D5570" s="17">
        <v>84.25</v>
      </c>
      <c r="E5570" s="17">
        <v>16269</v>
      </c>
      <c r="F5570" s="17">
        <v>366107.75</v>
      </c>
    </row>
    <row r="5571" spans="2:6" x14ac:dyDescent="0.25">
      <c r="B5571" s="14">
        <v>5526</v>
      </c>
      <c r="C5571" s="17">
        <v>44</v>
      </c>
      <c r="D5571" s="17">
        <v>98.55</v>
      </c>
      <c r="E5571" s="17">
        <v>15958</v>
      </c>
      <c r="F5571" s="17">
        <v>50829.100000000093</v>
      </c>
    </row>
    <row r="5572" spans="2:6" x14ac:dyDescent="0.25">
      <c r="B5572" s="14">
        <v>5527</v>
      </c>
      <c r="C5572" s="17">
        <v>40</v>
      </c>
      <c r="D5572" s="17">
        <v>88.7</v>
      </c>
      <c r="E5572" s="17">
        <v>23913</v>
      </c>
      <c r="F5572" s="17">
        <v>831083.89999999991</v>
      </c>
    </row>
    <row r="5573" spans="2:6" x14ac:dyDescent="0.25">
      <c r="B5573" s="14">
        <v>5528</v>
      </c>
      <c r="C5573" s="17">
        <v>40</v>
      </c>
      <c r="D5573" s="17">
        <v>104.75</v>
      </c>
      <c r="E5573" s="17">
        <v>8024</v>
      </c>
      <c r="F5573" s="17">
        <v>-414698</v>
      </c>
    </row>
    <row r="5574" spans="2:6" x14ac:dyDescent="0.25">
      <c r="B5574" s="14">
        <v>5529</v>
      </c>
      <c r="C5574" s="17">
        <v>41</v>
      </c>
      <c r="D5574" s="17">
        <v>78.19</v>
      </c>
      <c r="E5574" s="17">
        <v>20557</v>
      </c>
      <c r="F5574" s="17">
        <v>790654.17000000016</v>
      </c>
    </row>
    <row r="5575" spans="2:6" x14ac:dyDescent="0.25">
      <c r="B5575" s="14">
        <v>5530</v>
      </c>
      <c r="C5575" s="17">
        <v>43</v>
      </c>
      <c r="D5575" s="17">
        <v>100.79</v>
      </c>
      <c r="E5575" s="17">
        <v>11403</v>
      </c>
      <c r="F5575" s="17">
        <v>-220440.37000000011</v>
      </c>
    </row>
    <row r="5576" spans="2:6" x14ac:dyDescent="0.25">
      <c r="B5576" s="14">
        <v>5531</v>
      </c>
      <c r="C5576" s="17">
        <v>45</v>
      </c>
      <c r="D5576" s="17">
        <v>95.54</v>
      </c>
      <c r="E5576" s="17">
        <v>12596</v>
      </c>
      <c r="F5576" s="17">
        <v>-113637.84000000008</v>
      </c>
    </row>
    <row r="5577" spans="2:6" x14ac:dyDescent="0.25">
      <c r="B5577" s="14">
        <v>5532</v>
      </c>
      <c r="C5577" s="17">
        <v>42</v>
      </c>
      <c r="D5577" s="17">
        <v>103.22</v>
      </c>
      <c r="E5577" s="17">
        <v>13679</v>
      </c>
      <c r="F5577" s="17">
        <v>-114343.38</v>
      </c>
    </row>
    <row r="5578" spans="2:6" x14ac:dyDescent="0.25">
      <c r="B5578" s="14">
        <v>5533</v>
      </c>
      <c r="C5578" s="17">
        <v>42</v>
      </c>
      <c r="D5578" s="17">
        <v>78.989999999999995</v>
      </c>
      <c r="E5578" s="17">
        <v>18675</v>
      </c>
      <c r="F5578" s="17">
        <v>606836.75</v>
      </c>
    </row>
    <row r="5579" spans="2:6" x14ac:dyDescent="0.25">
      <c r="B5579" s="14">
        <v>5534</v>
      </c>
      <c r="C5579" s="17">
        <v>39</v>
      </c>
      <c r="D5579" s="17">
        <v>99.23</v>
      </c>
      <c r="E5579" s="17">
        <v>11449</v>
      </c>
      <c r="F5579" s="17">
        <v>-154244.27000000002</v>
      </c>
    </row>
    <row r="5580" spans="2:6" x14ac:dyDescent="0.25">
      <c r="B5580" s="14">
        <v>5535</v>
      </c>
      <c r="C5580" s="17">
        <v>42</v>
      </c>
      <c r="D5580" s="17">
        <v>103.56</v>
      </c>
      <c r="E5580" s="17">
        <v>22797</v>
      </c>
      <c r="F5580" s="17">
        <v>368271.67999999993</v>
      </c>
    </row>
    <row r="5581" spans="2:6" x14ac:dyDescent="0.25">
      <c r="B5581" s="14">
        <v>5536</v>
      </c>
      <c r="C5581" s="17">
        <v>42</v>
      </c>
      <c r="D5581" s="17">
        <v>100.58</v>
      </c>
      <c r="E5581" s="17">
        <v>26994</v>
      </c>
      <c r="F5581" s="17">
        <v>673001.48</v>
      </c>
    </row>
    <row r="5582" spans="2:6" x14ac:dyDescent="0.25">
      <c r="B5582" s="14">
        <v>5537</v>
      </c>
      <c r="C5582" s="17">
        <v>45</v>
      </c>
      <c r="D5582" s="17">
        <v>92.44</v>
      </c>
      <c r="E5582" s="17">
        <v>13835</v>
      </c>
      <c r="F5582" s="17">
        <v>1682.5999999999767</v>
      </c>
    </row>
    <row r="5583" spans="2:6" x14ac:dyDescent="0.25">
      <c r="B5583" s="14">
        <v>5538</v>
      </c>
      <c r="C5583" s="17">
        <v>42</v>
      </c>
      <c r="D5583" s="17">
        <v>82.17</v>
      </c>
      <c r="E5583" s="17">
        <v>13327</v>
      </c>
      <c r="F5583" s="17">
        <v>147259.41000000003</v>
      </c>
    </row>
    <row r="5584" spans="2:6" x14ac:dyDescent="0.25">
      <c r="B5584" s="14">
        <v>5539</v>
      </c>
      <c r="C5584" s="17">
        <v>42</v>
      </c>
      <c r="D5584" s="17">
        <v>92.06</v>
      </c>
      <c r="E5584" s="17">
        <v>15556</v>
      </c>
      <c r="F5584" s="17">
        <v>160206.64000000001</v>
      </c>
    </row>
    <row r="5585" spans="2:6" x14ac:dyDescent="0.25">
      <c r="B5585" s="14">
        <v>5540</v>
      </c>
      <c r="C5585" s="17">
        <v>42</v>
      </c>
      <c r="D5585" s="17">
        <v>103.79</v>
      </c>
      <c r="E5585" s="17">
        <v>25584</v>
      </c>
      <c r="F5585" s="17">
        <v>511324.6399999999</v>
      </c>
    </row>
    <row r="5586" spans="2:6" x14ac:dyDescent="0.25">
      <c r="B5586" s="14">
        <v>5541</v>
      </c>
      <c r="C5586" s="17">
        <v>40</v>
      </c>
      <c r="D5586" s="17">
        <v>98.39</v>
      </c>
      <c r="E5586" s="17">
        <v>14293</v>
      </c>
      <c r="F5586" s="17">
        <v>16298.729999999981</v>
      </c>
    </row>
    <row r="5587" spans="2:6" x14ac:dyDescent="0.25">
      <c r="B5587" s="14">
        <v>5542</v>
      </c>
      <c r="C5587" s="17">
        <v>40</v>
      </c>
      <c r="D5587" s="17">
        <v>95.9</v>
      </c>
      <c r="E5587" s="17">
        <v>16673</v>
      </c>
      <c r="F5587" s="17">
        <v>202066.29999999981</v>
      </c>
    </row>
    <row r="5588" spans="2:6" x14ac:dyDescent="0.25">
      <c r="B5588" s="14">
        <v>5543</v>
      </c>
      <c r="C5588" s="17">
        <v>40</v>
      </c>
      <c r="D5588" s="17">
        <v>95.26</v>
      </c>
      <c r="E5588" s="17">
        <v>18974</v>
      </c>
      <c r="F5588" s="17">
        <v>359402.76</v>
      </c>
    </row>
    <row r="5589" spans="2:6" x14ac:dyDescent="0.25">
      <c r="B5589" s="14">
        <v>5544</v>
      </c>
      <c r="C5589" s="17">
        <v>40</v>
      </c>
      <c r="D5589" s="17">
        <v>81.08</v>
      </c>
      <c r="E5589" s="17">
        <v>21668</v>
      </c>
      <c r="F5589" s="17">
        <v>838370.56</v>
      </c>
    </row>
    <row r="5590" spans="2:6" x14ac:dyDescent="0.25">
      <c r="B5590" s="14">
        <v>5545</v>
      </c>
      <c r="C5590" s="17">
        <v>41</v>
      </c>
      <c r="D5590" s="17">
        <v>101.41</v>
      </c>
      <c r="E5590" s="17">
        <v>21385</v>
      </c>
      <c r="F5590" s="17">
        <v>360177.15000000014</v>
      </c>
    </row>
    <row r="5591" spans="2:6" x14ac:dyDescent="0.25">
      <c r="B5591" s="14">
        <v>5546</v>
      </c>
      <c r="C5591" s="17">
        <v>41</v>
      </c>
      <c r="D5591" s="17">
        <v>89.06</v>
      </c>
      <c r="E5591" s="17">
        <v>23343</v>
      </c>
      <c r="F5591" s="17">
        <v>759266.41999999993</v>
      </c>
    </row>
    <row r="5592" spans="2:6" x14ac:dyDescent="0.25">
      <c r="B5592" s="14">
        <v>5547</v>
      </c>
      <c r="C5592" s="17">
        <v>43</v>
      </c>
      <c r="D5592" s="17">
        <v>86.46</v>
      </c>
      <c r="E5592" s="17">
        <v>21748</v>
      </c>
      <c r="F5592" s="17">
        <v>662355.92000000016</v>
      </c>
    </row>
    <row r="5593" spans="2:6" x14ac:dyDescent="0.25">
      <c r="B5593" s="14">
        <v>5548</v>
      </c>
      <c r="C5593" s="17">
        <v>41</v>
      </c>
      <c r="D5593" s="17">
        <v>90.05</v>
      </c>
      <c r="E5593" s="17">
        <v>22510</v>
      </c>
      <c r="F5593" s="17">
        <v>679554.5</v>
      </c>
    </row>
    <row r="5594" spans="2:6" x14ac:dyDescent="0.25">
      <c r="B5594" s="14">
        <v>5549</v>
      </c>
      <c r="C5594" s="17">
        <v>43</v>
      </c>
      <c r="D5594" s="17">
        <v>101.59</v>
      </c>
      <c r="E5594" s="17">
        <v>15700</v>
      </c>
      <c r="F5594" s="17">
        <v>4237</v>
      </c>
    </row>
    <row r="5595" spans="2:6" x14ac:dyDescent="0.25">
      <c r="B5595" s="14">
        <v>5550</v>
      </c>
      <c r="C5595" s="17">
        <v>41</v>
      </c>
      <c r="D5595" s="17">
        <v>100.44</v>
      </c>
      <c r="E5595" s="17">
        <v>25965</v>
      </c>
      <c r="F5595" s="17">
        <v>644545.40000000014</v>
      </c>
    </row>
    <row r="5596" spans="2:6" x14ac:dyDescent="0.25">
      <c r="B5596" s="14">
        <v>5551</v>
      </c>
      <c r="C5596" s="17">
        <v>41</v>
      </c>
      <c r="D5596" s="17">
        <v>95</v>
      </c>
      <c r="E5596" s="17">
        <v>13794</v>
      </c>
      <c r="F5596" s="17">
        <v>19022</v>
      </c>
    </row>
    <row r="5597" spans="2:6" x14ac:dyDescent="0.25">
      <c r="B5597" s="14">
        <v>5552</v>
      </c>
      <c r="C5597" s="17">
        <v>42</v>
      </c>
      <c r="D5597" s="17">
        <v>88.43</v>
      </c>
      <c r="E5597" s="17">
        <v>25420</v>
      </c>
      <c r="F5597" s="17">
        <v>893049.39999999991</v>
      </c>
    </row>
    <row r="5598" spans="2:6" x14ac:dyDescent="0.25">
      <c r="B5598" s="14">
        <v>5553</v>
      </c>
      <c r="C5598" s="17">
        <v>40</v>
      </c>
      <c r="D5598" s="17">
        <v>77.56</v>
      </c>
      <c r="E5598" s="17">
        <v>24734</v>
      </c>
      <c r="F5598" s="17">
        <v>1164336.96</v>
      </c>
    </row>
    <row r="5599" spans="2:6" x14ac:dyDescent="0.25">
      <c r="B5599" s="14">
        <v>5554</v>
      </c>
      <c r="C5599" s="17">
        <v>42</v>
      </c>
      <c r="D5599" s="17">
        <v>85.96</v>
      </c>
      <c r="E5599" s="17">
        <v>14949</v>
      </c>
      <c r="F5599" s="17">
        <v>211976.9600000002</v>
      </c>
    </row>
    <row r="5600" spans="2:6" x14ac:dyDescent="0.25">
      <c r="B5600" s="14">
        <v>5555</v>
      </c>
      <c r="C5600" s="17">
        <v>44</v>
      </c>
      <c r="D5600" s="17">
        <v>89.74</v>
      </c>
      <c r="E5600" s="17">
        <v>18487</v>
      </c>
      <c r="F5600" s="17">
        <v>356461.62000000011</v>
      </c>
    </row>
    <row r="5601" spans="2:6" x14ac:dyDescent="0.25">
      <c r="B5601" s="14">
        <v>5556</v>
      </c>
      <c r="C5601" s="17">
        <v>42</v>
      </c>
      <c r="D5601" s="17">
        <v>101.77</v>
      </c>
      <c r="E5601" s="17">
        <v>9029</v>
      </c>
      <c r="F5601" s="17">
        <v>-351328.32999999996</v>
      </c>
    </row>
    <row r="5602" spans="2:6" x14ac:dyDescent="0.25">
      <c r="B5602" s="14">
        <v>5557</v>
      </c>
      <c r="C5602" s="17">
        <v>42</v>
      </c>
      <c r="D5602" s="17">
        <v>98.7</v>
      </c>
      <c r="E5602" s="17">
        <v>23875</v>
      </c>
      <c r="F5602" s="17">
        <v>541912.5</v>
      </c>
    </row>
    <row r="5603" spans="2:6" x14ac:dyDescent="0.25">
      <c r="B5603" s="14">
        <v>5558</v>
      </c>
      <c r="C5603" s="17">
        <v>40</v>
      </c>
      <c r="D5603" s="17">
        <v>82.19</v>
      </c>
      <c r="E5603" s="17">
        <v>19277</v>
      </c>
      <c r="F5603" s="17">
        <v>630666.37000000011</v>
      </c>
    </row>
    <row r="5604" spans="2:6" x14ac:dyDescent="0.25">
      <c r="B5604" s="14">
        <v>5559</v>
      </c>
      <c r="C5604" s="17">
        <v>42</v>
      </c>
      <c r="D5604" s="17">
        <v>92.15</v>
      </c>
      <c r="E5604" s="17">
        <v>14163</v>
      </c>
      <c r="F5604" s="17">
        <v>68470.54999999993</v>
      </c>
    </row>
    <row r="5605" spans="2:6" x14ac:dyDescent="0.25">
      <c r="B5605" s="14">
        <v>5560</v>
      </c>
      <c r="C5605" s="17">
        <v>45</v>
      </c>
      <c r="D5605" s="17">
        <v>100.7</v>
      </c>
      <c r="E5605" s="17">
        <v>21358</v>
      </c>
      <c r="F5605" s="17">
        <v>288381.39999999991</v>
      </c>
    </row>
    <row r="5606" spans="2:6" x14ac:dyDescent="0.25">
      <c r="B5606" s="14">
        <v>5561</v>
      </c>
      <c r="C5606" s="17">
        <v>39</v>
      </c>
      <c r="D5606" s="17">
        <v>100.54</v>
      </c>
      <c r="E5606" s="17">
        <v>20096</v>
      </c>
      <c r="F5606" s="17">
        <v>344908.15999999992</v>
      </c>
    </row>
    <row r="5607" spans="2:6" x14ac:dyDescent="0.25">
      <c r="B5607" s="14">
        <v>5562</v>
      </c>
      <c r="C5607" s="17">
        <v>42</v>
      </c>
      <c r="D5607" s="17">
        <v>78.31</v>
      </c>
      <c r="E5607" s="17">
        <v>14386</v>
      </c>
      <c r="F5607" s="17">
        <v>282034.33999999985</v>
      </c>
    </row>
    <row r="5608" spans="2:6" x14ac:dyDescent="0.25">
      <c r="B5608" s="14">
        <v>5563</v>
      </c>
      <c r="C5608" s="17">
        <v>43</v>
      </c>
      <c r="D5608" s="17">
        <v>79.75</v>
      </c>
      <c r="E5608" s="17">
        <v>26548</v>
      </c>
      <c r="F5608" s="17">
        <v>1174285</v>
      </c>
    </row>
    <row r="5609" spans="2:6" x14ac:dyDescent="0.25">
      <c r="B5609" s="14">
        <v>5564</v>
      </c>
      <c r="C5609" s="17">
        <v>41</v>
      </c>
      <c r="D5609" s="17">
        <v>91.79</v>
      </c>
      <c r="E5609" s="17">
        <v>13395</v>
      </c>
      <c r="F5609" s="17">
        <v>36882.949999999953</v>
      </c>
    </row>
    <row r="5610" spans="2:6" x14ac:dyDescent="0.25">
      <c r="B5610" s="14">
        <v>5565</v>
      </c>
      <c r="C5610" s="17">
        <v>41</v>
      </c>
      <c r="D5610" s="17">
        <v>96.72</v>
      </c>
      <c r="E5610" s="17">
        <v>16794</v>
      </c>
      <c r="F5610" s="17">
        <v>179136.32000000007</v>
      </c>
    </row>
    <row r="5611" spans="2:6" x14ac:dyDescent="0.25">
      <c r="B5611" s="14">
        <v>5566</v>
      </c>
      <c r="C5611" s="17">
        <v>41</v>
      </c>
      <c r="D5611" s="17">
        <v>90.85</v>
      </c>
      <c r="E5611" s="17">
        <v>11048</v>
      </c>
      <c r="F5611" s="17">
        <v>-108126.79999999993</v>
      </c>
    </row>
    <row r="5612" spans="2:6" x14ac:dyDescent="0.25">
      <c r="B5612" s="14">
        <v>5567</v>
      </c>
      <c r="C5612" s="17">
        <v>39</v>
      </c>
      <c r="D5612" s="17">
        <v>104.89</v>
      </c>
      <c r="E5612" s="17">
        <v>21599</v>
      </c>
      <c r="F5612" s="17">
        <v>340320.8899999999</v>
      </c>
    </row>
    <row r="5613" spans="2:6" x14ac:dyDescent="0.25">
      <c r="B5613" s="14">
        <v>5568</v>
      </c>
      <c r="C5613" s="17">
        <v>40</v>
      </c>
      <c r="D5613" s="17">
        <v>95.49</v>
      </c>
      <c r="E5613" s="17">
        <v>24586</v>
      </c>
      <c r="F5613" s="17">
        <v>711456.8600000001</v>
      </c>
    </row>
    <row r="5614" spans="2:6" x14ac:dyDescent="0.25">
      <c r="B5614" s="14">
        <v>5569</v>
      </c>
      <c r="C5614" s="17">
        <v>44</v>
      </c>
      <c r="D5614" s="17">
        <v>99.67</v>
      </c>
      <c r="E5614" s="17">
        <v>24803</v>
      </c>
      <c r="F5614" s="17">
        <v>522349.99</v>
      </c>
    </row>
    <row r="5615" spans="2:6" x14ac:dyDescent="0.25">
      <c r="B5615" s="14">
        <v>5570</v>
      </c>
      <c r="C5615" s="17">
        <v>41</v>
      </c>
      <c r="D5615" s="17">
        <v>93.17</v>
      </c>
      <c r="E5615" s="17">
        <v>17712</v>
      </c>
      <c r="F5615" s="17">
        <v>298268.95999999996</v>
      </c>
    </row>
    <row r="5616" spans="2:6" x14ac:dyDescent="0.25">
      <c r="B5616" s="14">
        <v>5571</v>
      </c>
      <c r="C5616" s="17">
        <v>39</v>
      </c>
      <c r="D5616" s="17">
        <v>75.36</v>
      </c>
      <c r="E5616" s="17">
        <v>23359</v>
      </c>
      <c r="F5616" s="17">
        <v>1127105.76</v>
      </c>
    </row>
    <row r="5617" spans="2:6" x14ac:dyDescent="0.25">
      <c r="B5617" s="14">
        <v>5572</v>
      </c>
      <c r="C5617" s="17">
        <v>41</v>
      </c>
      <c r="D5617" s="17">
        <v>80.010000000000005</v>
      </c>
      <c r="E5617" s="17">
        <v>27428</v>
      </c>
      <c r="F5617" s="17">
        <v>1289109.7199999997</v>
      </c>
    </row>
    <row r="5618" spans="2:6" x14ac:dyDescent="0.25">
      <c r="B5618" s="14">
        <v>5573</v>
      </c>
      <c r="C5618" s="17">
        <v>42</v>
      </c>
      <c r="D5618" s="17">
        <v>96.26</v>
      </c>
      <c r="E5618" s="17">
        <v>17231</v>
      </c>
      <c r="F5618" s="17">
        <v>196610.93999999994</v>
      </c>
    </row>
    <row r="5619" spans="2:6" x14ac:dyDescent="0.25">
      <c r="B5619" s="14">
        <v>5574</v>
      </c>
      <c r="C5619" s="17">
        <v>41</v>
      </c>
      <c r="D5619" s="17">
        <v>90.64</v>
      </c>
      <c r="E5619" s="17">
        <v>17133</v>
      </c>
      <c r="F5619" s="17">
        <v>304078.87999999989</v>
      </c>
    </row>
    <row r="5620" spans="2:6" x14ac:dyDescent="0.25">
      <c r="B5620" s="14">
        <v>5575</v>
      </c>
      <c r="C5620" s="17">
        <v>41</v>
      </c>
      <c r="D5620" s="17">
        <v>79.930000000000007</v>
      </c>
      <c r="E5620" s="17">
        <v>18636</v>
      </c>
      <c r="F5620" s="17">
        <v>604912.51999999979</v>
      </c>
    </row>
    <row r="5621" spans="2:6" x14ac:dyDescent="0.25">
      <c r="B5621" s="14">
        <v>5576</v>
      </c>
      <c r="C5621" s="17">
        <v>39</v>
      </c>
      <c r="D5621" s="17">
        <v>97.89</v>
      </c>
      <c r="E5621" s="17">
        <v>15738</v>
      </c>
      <c r="F5621" s="17">
        <v>127487.17999999993</v>
      </c>
    </row>
    <row r="5622" spans="2:6" x14ac:dyDescent="0.25">
      <c r="B5622" s="14">
        <v>5577</v>
      </c>
      <c r="C5622" s="17">
        <v>39</v>
      </c>
      <c r="D5622" s="17">
        <v>101.47</v>
      </c>
      <c r="E5622" s="17">
        <v>18725</v>
      </c>
      <c r="F5622" s="17">
        <v>245974.25</v>
      </c>
    </row>
    <row r="5623" spans="2:6" x14ac:dyDescent="0.25">
      <c r="B5623" s="14">
        <v>5578</v>
      </c>
      <c r="C5623" s="17">
        <v>44</v>
      </c>
      <c r="D5623" s="17">
        <v>75.430000000000007</v>
      </c>
      <c r="E5623" s="17">
        <v>14101</v>
      </c>
      <c r="F5623" s="17">
        <v>272016.56999999983</v>
      </c>
    </row>
    <row r="5624" spans="2:6" x14ac:dyDescent="0.25">
      <c r="B5624" s="14">
        <v>5579</v>
      </c>
      <c r="C5624" s="17">
        <v>44</v>
      </c>
      <c r="D5624" s="17">
        <v>77.989999999999995</v>
      </c>
      <c r="E5624" s="17">
        <v>19776</v>
      </c>
      <c r="F5624" s="17">
        <v>672949.76000000001</v>
      </c>
    </row>
    <row r="5625" spans="2:6" x14ac:dyDescent="0.25">
      <c r="B5625" s="14">
        <v>5580</v>
      </c>
      <c r="C5625" s="17">
        <v>40</v>
      </c>
      <c r="D5625" s="17">
        <v>81.22</v>
      </c>
      <c r="E5625" s="17">
        <v>12654</v>
      </c>
      <c r="F5625" s="17">
        <v>134228.12</v>
      </c>
    </row>
    <row r="5626" spans="2:6" x14ac:dyDescent="0.25">
      <c r="B5626" s="14">
        <v>5581</v>
      </c>
      <c r="C5626" s="17">
        <v>43</v>
      </c>
      <c r="D5626" s="17">
        <v>84.19</v>
      </c>
      <c r="E5626" s="17">
        <v>26879</v>
      </c>
      <c r="F5626" s="17">
        <v>1080180.99</v>
      </c>
    </row>
    <row r="5627" spans="2:6" x14ac:dyDescent="0.25">
      <c r="B5627" s="14">
        <v>5582</v>
      </c>
      <c r="C5627" s="17">
        <v>39</v>
      </c>
      <c r="D5627" s="17">
        <v>85.5</v>
      </c>
      <c r="E5627" s="17">
        <v>17523</v>
      </c>
      <c r="F5627" s="17">
        <v>455463.5</v>
      </c>
    </row>
    <row r="5628" spans="2:6" x14ac:dyDescent="0.25">
      <c r="B5628" s="14">
        <v>5583</v>
      </c>
      <c r="C5628" s="17">
        <v>41</v>
      </c>
      <c r="D5628" s="17">
        <v>92.28</v>
      </c>
      <c r="E5628" s="17">
        <v>17313</v>
      </c>
      <c r="F5628" s="17">
        <v>287810.35999999987</v>
      </c>
    </row>
    <row r="5629" spans="2:6" x14ac:dyDescent="0.25">
      <c r="B5629" s="14">
        <v>5584</v>
      </c>
      <c r="C5629" s="17">
        <v>43</v>
      </c>
      <c r="D5629" s="17">
        <v>91.47</v>
      </c>
      <c r="E5629" s="17">
        <v>23746</v>
      </c>
      <c r="F5629" s="17">
        <v>682329.38000000012</v>
      </c>
    </row>
    <row r="5630" spans="2:6" x14ac:dyDescent="0.25">
      <c r="B5630" s="14">
        <v>5585</v>
      </c>
      <c r="C5630" s="17">
        <v>41</v>
      </c>
      <c r="D5630" s="17">
        <v>86.64</v>
      </c>
      <c r="E5630" s="17">
        <v>25735</v>
      </c>
      <c r="F5630" s="17">
        <v>986449.60000000009</v>
      </c>
    </row>
    <row r="5631" spans="2:6" x14ac:dyDescent="0.25">
      <c r="B5631" s="14">
        <v>5586</v>
      </c>
      <c r="C5631" s="17">
        <v>40</v>
      </c>
      <c r="D5631" s="17">
        <v>97.83</v>
      </c>
      <c r="E5631" s="17">
        <v>17128</v>
      </c>
      <c r="F5631" s="17">
        <v>197719.76</v>
      </c>
    </row>
    <row r="5632" spans="2:6" x14ac:dyDescent="0.25">
      <c r="B5632" s="14">
        <v>5587</v>
      </c>
      <c r="C5632" s="17">
        <v>41</v>
      </c>
      <c r="D5632" s="17">
        <v>75.38</v>
      </c>
      <c r="E5632" s="17">
        <v>19291</v>
      </c>
      <c r="F5632" s="17">
        <v>743822.42000000016</v>
      </c>
    </row>
    <row r="5633" spans="2:6" x14ac:dyDescent="0.25">
      <c r="B5633" s="14">
        <v>5588</v>
      </c>
      <c r="C5633" s="17">
        <v>43</v>
      </c>
      <c r="D5633" s="17">
        <v>93.29</v>
      </c>
      <c r="E5633" s="17">
        <v>19565</v>
      </c>
      <c r="F5633" s="17">
        <v>376921.14999999991</v>
      </c>
    </row>
    <row r="5634" spans="2:6" x14ac:dyDescent="0.25">
      <c r="B5634" s="14">
        <v>5589</v>
      </c>
      <c r="C5634" s="17">
        <v>42</v>
      </c>
      <c r="D5634" s="17">
        <v>91.19</v>
      </c>
      <c r="E5634" s="17">
        <v>25009</v>
      </c>
      <c r="F5634" s="17">
        <v>795842.29</v>
      </c>
    </row>
    <row r="5635" spans="2:6" x14ac:dyDescent="0.25">
      <c r="B5635" s="14">
        <v>5590</v>
      </c>
      <c r="C5635" s="17">
        <v>42</v>
      </c>
      <c r="D5635" s="17">
        <v>88.57</v>
      </c>
      <c r="E5635" s="17">
        <v>20035</v>
      </c>
      <c r="F5635" s="17">
        <v>520995.05000000005</v>
      </c>
    </row>
    <row r="5636" spans="2:6" x14ac:dyDescent="0.25">
      <c r="B5636" s="14">
        <v>5591</v>
      </c>
      <c r="C5636" s="17">
        <v>40</v>
      </c>
      <c r="D5636" s="17">
        <v>98.9</v>
      </c>
      <c r="E5636" s="17">
        <v>14572</v>
      </c>
      <c r="F5636" s="17">
        <v>25777.199999999953</v>
      </c>
    </row>
    <row r="5637" spans="2:6" x14ac:dyDescent="0.25">
      <c r="B5637" s="14">
        <v>5592</v>
      </c>
      <c r="C5637" s="17">
        <v>41</v>
      </c>
      <c r="D5637" s="17">
        <v>95.53</v>
      </c>
      <c r="E5637" s="17">
        <v>11138</v>
      </c>
      <c r="F5637" s="17">
        <v>-154209.14000000001</v>
      </c>
    </row>
    <row r="5638" spans="2:6" x14ac:dyDescent="0.25">
      <c r="B5638" s="14">
        <v>5593</v>
      </c>
      <c r="C5638" s="17">
        <v>40</v>
      </c>
      <c r="D5638" s="17">
        <v>97.86</v>
      </c>
      <c r="E5638" s="17">
        <v>15176</v>
      </c>
      <c r="F5638" s="17">
        <v>77860.640000000014</v>
      </c>
    </row>
    <row r="5639" spans="2:6" x14ac:dyDescent="0.25">
      <c r="B5639" s="14">
        <v>5594</v>
      </c>
      <c r="C5639" s="17">
        <v>44</v>
      </c>
      <c r="D5639" s="17">
        <v>93.47</v>
      </c>
      <c r="E5639" s="17">
        <v>15383</v>
      </c>
      <c r="F5639" s="17">
        <v>96515.989999999991</v>
      </c>
    </row>
    <row r="5640" spans="2:6" x14ac:dyDescent="0.25">
      <c r="B5640" s="14">
        <v>5595</v>
      </c>
      <c r="C5640" s="17">
        <v>40</v>
      </c>
      <c r="D5640" s="17">
        <v>75.739999999999995</v>
      </c>
      <c r="E5640" s="17">
        <v>17745</v>
      </c>
      <c r="F5640" s="17">
        <v>627448.70000000019</v>
      </c>
    </row>
    <row r="5641" spans="2:6" x14ac:dyDescent="0.25">
      <c r="B5641" s="14">
        <v>5596</v>
      </c>
      <c r="C5641" s="17">
        <v>44</v>
      </c>
      <c r="D5641" s="17">
        <v>88.28</v>
      </c>
      <c r="E5641" s="17">
        <v>17198</v>
      </c>
      <c r="F5641" s="17">
        <v>297450.56000000006</v>
      </c>
    </row>
    <row r="5642" spans="2:6" x14ac:dyDescent="0.25">
      <c r="B5642" s="14">
        <v>5597</v>
      </c>
      <c r="C5642" s="17">
        <v>39</v>
      </c>
      <c r="D5642" s="17">
        <v>87.77</v>
      </c>
      <c r="E5642" s="17">
        <v>18310</v>
      </c>
      <c r="F5642" s="17">
        <v>472531.30000000005</v>
      </c>
    </row>
    <row r="5643" spans="2:6" x14ac:dyDescent="0.25">
      <c r="B5643" s="14">
        <v>5598</v>
      </c>
      <c r="C5643" s="17">
        <v>39</v>
      </c>
      <c r="D5643" s="17">
        <v>103.45</v>
      </c>
      <c r="E5643" s="17">
        <v>14787</v>
      </c>
      <c r="F5643" s="17">
        <v>-13795.150000000023</v>
      </c>
    </row>
    <row r="5644" spans="2:6" x14ac:dyDescent="0.25">
      <c r="B5644" s="14">
        <v>5599</v>
      </c>
      <c r="C5644" s="17">
        <v>41</v>
      </c>
      <c r="D5644" s="17">
        <v>99.81</v>
      </c>
      <c r="E5644" s="17">
        <v>25984</v>
      </c>
      <c r="F5644" s="17">
        <v>662008.96</v>
      </c>
    </row>
    <row r="5645" spans="2:6" x14ac:dyDescent="0.25">
      <c r="B5645" s="14">
        <v>5600</v>
      </c>
      <c r="C5645" s="17">
        <v>42</v>
      </c>
      <c r="D5645" s="17">
        <v>86.8</v>
      </c>
      <c r="E5645" s="17">
        <v>21688</v>
      </c>
      <c r="F5645" s="17">
        <v>672497.60000000009</v>
      </c>
    </row>
    <row r="5646" spans="2:6" x14ac:dyDescent="0.25">
      <c r="B5646" s="14">
        <v>5601</v>
      </c>
      <c r="C5646" s="17">
        <v>42</v>
      </c>
      <c r="D5646" s="17">
        <v>85.91</v>
      </c>
      <c r="E5646" s="17">
        <v>24912</v>
      </c>
      <c r="F5646" s="17">
        <v>920994.08000000007</v>
      </c>
    </row>
    <row r="5647" spans="2:6" x14ac:dyDescent="0.25">
      <c r="B5647" s="14">
        <v>5602</v>
      </c>
      <c r="C5647" s="17">
        <v>43</v>
      </c>
      <c r="D5647" s="17">
        <v>82.91</v>
      </c>
      <c r="E5647" s="17">
        <v>15467</v>
      </c>
      <c r="F5647" s="17">
        <v>280483.03000000003</v>
      </c>
    </row>
    <row r="5648" spans="2:6" x14ac:dyDescent="0.25">
      <c r="B5648" s="14">
        <v>5603</v>
      </c>
      <c r="C5648" s="17">
        <v>39</v>
      </c>
      <c r="D5648" s="17">
        <v>101.36</v>
      </c>
      <c r="E5648" s="17">
        <v>9026</v>
      </c>
      <c r="F5648" s="17">
        <v>-320715.36</v>
      </c>
    </row>
    <row r="5649" spans="2:6" x14ac:dyDescent="0.25">
      <c r="B5649" s="14">
        <v>5604</v>
      </c>
      <c r="C5649" s="17">
        <v>42</v>
      </c>
      <c r="D5649" s="17">
        <v>93.83</v>
      </c>
      <c r="E5649" s="17">
        <v>16311</v>
      </c>
      <c r="F5649" s="17">
        <v>180365.87</v>
      </c>
    </row>
    <row r="5650" spans="2:6" x14ac:dyDescent="0.25">
      <c r="B5650" s="14">
        <v>5605</v>
      </c>
      <c r="C5650" s="17">
        <v>40</v>
      </c>
      <c r="D5650" s="17">
        <v>86.57</v>
      </c>
      <c r="E5650" s="17">
        <v>23715</v>
      </c>
      <c r="F5650" s="17">
        <v>867677.45000000019</v>
      </c>
    </row>
    <row r="5651" spans="2:6" x14ac:dyDescent="0.25">
      <c r="B5651" s="14">
        <v>5606</v>
      </c>
      <c r="C5651" s="17">
        <v>44</v>
      </c>
      <c r="D5651" s="17">
        <v>96.81</v>
      </c>
      <c r="E5651" s="17">
        <v>14535</v>
      </c>
      <c r="F5651" s="17">
        <v>-4208.3499999999767</v>
      </c>
    </row>
    <row r="5652" spans="2:6" x14ac:dyDescent="0.25">
      <c r="B5652" s="14">
        <v>5607</v>
      </c>
      <c r="C5652" s="17">
        <v>42</v>
      </c>
      <c r="D5652" s="17">
        <v>104.79</v>
      </c>
      <c r="E5652" s="17">
        <v>12397</v>
      </c>
      <c r="F5652" s="17">
        <v>-202752.63000000012</v>
      </c>
    </row>
    <row r="5653" spans="2:6" x14ac:dyDescent="0.25">
      <c r="B5653" s="14">
        <v>5608</v>
      </c>
      <c r="C5653" s="17">
        <v>39</v>
      </c>
      <c r="D5653" s="17">
        <v>80.010000000000005</v>
      </c>
      <c r="E5653" s="17">
        <v>19941</v>
      </c>
      <c r="F5653" s="17">
        <v>745080.58999999985</v>
      </c>
    </row>
    <row r="5654" spans="2:6" x14ac:dyDescent="0.25">
      <c r="B5654" s="14">
        <v>5609</v>
      </c>
      <c r="C5654" s="17">
        <v>42</v>
      </c>
      <c r="D5654" s="17">
        <v>90.47</v>
      </c>
      <c r="E5654" s="17">
        <v>10709</v>
      </c>
      <c r="F5654" s="17">
        <v>-137530.22999999998</v>
      </c>
    </row>
    <row r="5655" spans="2:6" x14ac:dyDescent="0.25">
      <c r="B5655" s="14">
        <v>5610</v>
      </c>
      <c r="C5655" s="17">
        <v>43</v>
      </c>
      <c r="D5655" s="17">
        <v>80.22</v>
      </c>
      <c r="E5655" s="17">
        <v>18827</v>
      </c>
      <c r="F5655" s="17">
        <v>576710.06000000006</v>
      </c>
    </row>
    <row r="5656" spans="2:6" x14ac:dyDescent="0.25">
      <c r="B5656" s="14">
        <v>5611</v>
      </c>
      <c r="C5656" s="17">
        <v>40</v>
      </c>
      <c r="D5656" s="17">
        <v>82.55</v>
      </c>
      <c r="E5656" s="17">
        <v>18497</v>
      </c>
      <c r="F5656" s="17">
        <v>564095.65000000014</v>
      </c>
    </row>
    <row r="5657" spans="2:6" x14ac:dyDescent="0.25">
      <c r="B5657" s="14">
        <v>5612</v>
      </c>
      <c r="C5657" s="17">
        <v>42</v>
      </c>
      <c r="D5657" s="17">
        <v>77.02</v>
      </c>
      <c r="E5657" s="17">
        <v>26801</v>
      </c>
      <c r="F5657" s="17">
        <v>1293543.98</v>
      </c>
    </row>
    <row r="5658" spans="2:6" x14ac:dyDescent="0.25">
      <c r="B5658" s="14">
        <v>5613</v>
      </c>
      <c r="C5658" s="17">
        <v>42</v>
      </c>
      <c r="D5658" s="17">
        <v>85.24</v>
      </c>
      <c r="E5658" s="17">
        <v>23614</v>
      </c>
      <c r="F5658" s="17">
        <v>844540.64000000013</v>
      </c>
    </row>
    <row r="5659" spans="2:6" x14ac:dyDescent="0.25">
      <c r="B5659" s="14">
        <v>5614</v>
      </c>
      <c r="C5659" s="17">
        <v>42</v>
      </c>
      <c r="D5659" s="17">
        <v>84.09</v>
      </c>
      <c r="E5659" s="17">
        <v>15086</v>
      </c>
      <c r="F5659" s="17">
        <v>249920.26</v>
      </c>
    </row>
    <row r="5660" spans="2:6" x14ac:dyDescent="0.25">
      <c r="B5660" s="14">
        <v>5615</v>
      </c>
      <c r="C5660" s="17">
        <v>40</v>
      </c>
      <c r="D5660" s="17">
        <v>98.12</v>
      </c>
      <c r="E5660" s="17">
        <v>20351</v>
      </c>
      <c r="F5660" s="17">
        <v>388968.87999999989</v>
      </c>
    </row>
    <row r="5661" spans="2:6" x14ac:dyDescent="0.25">
      <c r="B5661" s="14">
        <v>5616</v>
      </c>
      <c r="C5661" s="17">
        <v>41</v>
      </c>
      <c r="D5661" s="17">
        <v>85.46</v>
      </c>
      <c r="E5661" s="17">
        <v>18559</v>
      </c>
      <c r="F5661" s="17">
        <v>496269.8600000001</v>
      </c>
    </row>
    <row r="5662" spans="2:6" x14ac:dyDescent="0.25">
      <c r="B5662" s="14">
        <v>5617</v>
      </c>
      <c r="C5662" s="17">
        <v>40</v>
      </c>
      <c r="D5662" s="17">
        <v>76.209999999999994</v>
      </c>
      <c r="E5662" s="17">
        <v>21021</v>
      </c>
      <c r="F5662" s="17">
        <v>890328.59000000008</v>
      </c>
    </row>
    <row r="5663" spans="2:6" x14ac:dyDescent="0.25">
      <c r="B5663" s="14">
        <v>5618</v>
      </c>
      <c r="C5663" s="17">
        <v>43</v>
      </c>
      <c r="D5663" s="17">
        <v>92.63</v>
      </c>
      <c r="E5663" s="17">
        <v>23404</v>
      </c>
      <c r="F5663" s="17">
        <v>633111.48000000021</v>
      </c>
    </row>
    <row r="5664" spans="2:6" x14ac:dyDescent="0.25">
      <c r="B5664" s="14">
        <v>5619</v>
      </c>
      <c r="C5664" s="17">
        <v>43</v>
      </c>
      <c r="D5664" s="17">
        <v>102.97</v>
      </c>
      <c r="E5664" s="17">
        <v>17073</v>
      </c>
      <c r="F5664" s="17">
        <v>55381.190000000061</v>
      </c>
    </row>
    <row r="5665" spans="2:6" x14ac:dyDescent="0.25">
      <c r="B5665" s="14">
        <v>5620</v>
      </c>
      <c r="C5665" s="17">
        <v>39</v>
      </c>
      <c r="D5665" s="17">
        <v>102.17</v>
      </c>
      <c r="E5665" s="17">
        <v>12837</v>
      </c>
      <c r="F5665" s="17">
        <v>-107636.29000000004</v>
      </c>
    </row>
    <row r="5666" spans="2:6" x14ac:dyDescent="0.25">
      <c r="B5666" s="14">
        <v>5621</v>
      </c>
      <c r="C5666" s="17">
        <v>43</v>
      </c>
      <c r="D5666" s="17">
        <v>76.48</v>
      </c>
      <c r="E5666" s="17">
        <v>21325</v>
      </c>
      <c r="F5666" s="17">
        <v>845764</v>
      </c>
    </row>
    <row r="5667" spans="2:6" x14ac:dyDescent="0.25">
      <c r="B5667" s="14">
        <v>5622</v>
      </c>
      <c r="C5667" s="17">
        <v>42</v>
      </c>
      <c r="D5667" s="17">
        <v>76.150000000000006</v>
      </c>
      <c r="E5667" s="17">
        <v>17555</v>
      </c>
      <c r="F5667" s="17">
        <v>569321.75</v>
      </c>
    </row>
    <row r="5668" spans="2:6" x14ac:dyDescent="0.25">
      <c r="B5668" s="14">
        <v>5623</v>
      </c>
      <c r="C5668" s="17">
        <v>44</v>
      </c>
      <c r="D5668" s="17">
        <v>79.66</v>
      </c>
      <c r="E5668" s="17">
        <v>22114</v>
      </c>
      <c r="F5668" s="17">
        <v>816068.76</v>
      </c>
    </row>
    <row r="5669" spans="2:6" x14ac:dyDescent="0.25">
      <c r="B5669" s="14">
        <v>5624</v>
      </c>
      <c r="C5669" s="17">
        <v>45</v>
      </c>
      <c r="D5669" s="17">
        <v>103.78</v>
      </c>
      <c r="E5669" s="17">
        <v>17573</v>
      </c>
      <c r="F5669" s="17">
        <v>32516.059999999939</v>
      </c>
    </row>
    <row r="5670" spans="2:6" x14ac:dyDescent="0.25">
      <c r="B5670" s="14">
        <v>5625</v>
      </c>
      <c r="C5670" s="17">
        <v>40</v>
      </c>
      <c r="D5670" s="17">
        <v>95.72</v>
      </c>
      <c r="E5670" s="17">
        <v>24937</v>
      </c>
      <c r="F5670" s="17">
        <v>728013.3600000001</v>
      </c>
    </row>
    <row r="5671" spans="2:6" x14ac:dyDescent="0.25">
      <c r="B5671" s="14">
        <v>5626</v>
      </c>
      <c r="C5671" s="17">
        <v>44</v>
      </c>
      <c r="D5671" s="17">
        <v>89.34</v>
      </c>
      <c r="E5671" s="17">
        <v>13743</v>
      </c>
      <c r="F5671" s="17">
        <v>52365.380000000005</v>
      </c>
    </row>
    <row r="5672" spans="2:6" x14ac:dyDescent="0.25">
      <c r="B5672" s="14">
        <v>5627</v>
      </c>
      <c r="C5672" s="17">
        <v>44</v>
      </c>
      <c r="D5672" s="17">
        <v>100.01</v>
      </c>
      <c r="E5672" s="17">
        <v>7710</v>
      </c>
      <c r="F5672" s="17">
        <v>-426027.10000000003</v>
      </c>
    </row>
    <row r="5673" spans="2:6" x14ac:dyDescent="0.25">
      <c r="B5673" s="14">
        <v>5628</v>
      </c>
      <c r="C5673" s="17">
        <v>41</v>
      </c>
      <c r="D5673" s="17">
        <v>86.31</v>
      </c>
      <c r="E5673" s="17">
        <v>13831</v>
      </c>
      <c r="F5673" s="17">
        <v>141544.39000000001</v>
      </c>
    </row>
    <row r="5674" spans="2:6" x14ac:dyDescent="0.25">
      <c r="B5674" s="14">
        <v>5629</v>
      </c>
      <c r="C5674" s="17">
        <v>40</v>
      </c>
      <c r="D5674" s="17">
        <v>93.01</v>
      </c>
      <c r="E5674" s="17">
        <v>11093</v>
      </c>
      <c r="F5674" s="17">
        <v>-117972.93000000005</v>
      </c>
    </row>
    <row r="5675" spans="2:6" x14ac:dyDescent="0.25">
      <c r="B5675" s="14">
        <v>5630</v>
      </c>
      <c r="C5675" s="17">
        <v>42</v>
      </c>
      <c r="D5675" s="17">
        <v>82.66</v>
      </c>
      <c r="E5675" s="17">
        <v>22618</v>
      </c>
      <c r="F5675" s="17">
        <v>831422.12000000011</v>
      </c>
    </row>
    <row r="5676" spans="2:6" x14ac:dyDescent="0.25">
      <c r="B5676" s="14">
        <v>5631</v>
      </c>
      <c r="C5676" s="17">
        <v>40</v>
      </c>
      <c r="D5676" s="17">
        <v>92.73</v>
      </c>
      <c r="E5676" s="17">
        <v>14699</v>
      </c>
      <c r="F5676" s="17">
        <v>124102.72999999998</v>
      </c>
    </row>
    <row r="5677" spans="2:6" x14ac:dyDescent="0.25">
      <c r="B5677" s="14">
        <v>5632</v>
      </c>
      <c r="C5677" s="17">
        <v>42</v>
      </c>
      <c r="D5677" s="17">
        <v>83.82</v>
      </c>
      <c r="E5677" s="17">
        <v>20091</v>
      </c>
      <c r="F5677" s="17">
        <v>620259.38000000012</v>
      </c>
    </row>
    <row r="5678" spans="2:6" x14ac:dyDescent="0.25">
      <c r="B5678" s="14">
        <v>5633</v>
      </c>
      <c r="C5678" s="17">
        <v>42</v>
      </c>
      <c r="D5678" s="17">
        <v>101.12</v>
      </c>
      <c r="E5678" s="17">
        <v>19938</v>
      </c>
      <c r="F5678" s="17">
        <v>264135.43999999994</v>
      </c>
    </row>
    <row r="5679" spans="2:6" x14ac:dyDescent="0.25">
      <c r="B5679" s="14">
        <v>5634</v>
      </c>
      <c r="C5679" s="17">
        <v>40</v>
      </c>
      <c r="D5679" s="17">
        <v>81.709999999999994</v>
      </c>
      <c r="E5679" s="17">
        <v>9261</v>
      </c>
      <c r="F5679" s="17">
        <v>-134217.30999999994</v>
      </c>
    </row>
    <row r="5680" spans="2:6" x14ac:dyDescent="0.25">
      <c r="B5680" s="14">
        <v>5635</v>
      </c>
      <c r="C5680" s="17">
        <v>43</v>
      </c>
      <c r="D5680" s="17">
        <v>93.62</v>
      </c>
      <c r="E5680" s="17">
        <v>14603</v>
      </c>
      <c r="F5680" s="17">
        <v>60935.139999999898</v>
      </c>
    </row>
    <row r="5681" spans="2:6" x14ac:dyDescent="0.25">
      <c r="B5681" s="14">
        <v>5636</v>
      </c>
      <c r="C5681" s="17">
        <v>41</v>
      </c>
      <c r="D5681" s="17">
        <v>82.96</v>
      </c>
      <c r="E5681" s="17">
        <v>13954</v>
      </c>
      <c r="F5681" s="17">
        <v>197108.16000000003</v>
      </c>
    </row>
    <row r="5682" spans="2:6" x14ac:dyDescent="0.25">
      <c r="B5682" s="14">
        <v>5637</v>
      </c>
      <c r="C5682" s="17">
        <v>42</v>
      </c>
      <c r="D5682" s="17">
        <v>99.75</v>
      </c>
      <c r="E5682" s="17">
        <v>8243</v>
      </c>
      <c r="F5682" s="17">
        <v>-378088.25</v>
      </c>
    </row>
    <row r="5683" spans="2:6" x14ac:dyDescent="0.25">
      <c r="B5683" s="14">
        <v>5638</v>
      </c>
      <c r="C5683" s="17">
        <v>44</v>
      </c>
      <c r="D5683" s="17">
        <v>95.06</v>
      </c>
      <c r="E5683" s="17">
        <v>12256</v>
      </c>
      <c r="F5683" s="17">
        <v>-115375.35999999999</v>
      </c>
    </row>
    <row r="5684" spans="2:6" x14ac:dyDescent="0.25">
      <c r="B5684" s="14">
        <v>5639</v>
      </c>
      <c r="C5684" s="17">
        <v>43</v>
      </c>
      <c r="D5684" s="17">
        <v>92.41</v>
      </c>
      <c r="E5684" s="17">
        <v>9263</v>
      </c>
      <c r="F5684" s="17">
        <v>-260965.82999999996</v>
      </c>
    </row>
    <row r="5685" spans="2:6" x14ac:dyDescent="0.25">
      <c r="B5685" s="14">
        <v>5640</v>
      </c>
      <c r="C5685" s="17">
        <v>40</v>
      </c>
      <c r="D5685" s="17">
        <v>83.11</v>
      </c>
      <c r="E5685" s="17">
        <v>20614</v>
      </c>
      <c r="F5685" s="17">
        <v>714396.46</v>
      </c>
    </row>
    <row r="5686" spans="2:6" x14ac:dyDescent="0.25">
      <c r="B5686" s="14">
        <v>5641</v>
      </c>
      <c r="C5686" s="17">
        <v>39</v>
      </c>
      <c r="D5686" s="17">
        <v>92.95</v>
      </c>
      <c r="E5686" s="17">
        <v>20273</v>
      </c>
      <c r="F5686" s="17">
        <v>509304.64999999991</v>
      </c>
    </row>
    <row r="5687" spans="2:6" x14ac:dyDescent="0.25">
      <c r="B5687" s="14">
        <v>5642</v>
      </c>
      <c r="C5687" s="17">
        <v>43</v>
      </c>
      <c r="D5687" s="17">
        <v>88.89</v>
      </c>
      <c r="E5687" s="17">
        <v>16000</v>
      </c>
      <c r="F5687" s="17">
        <v>223760</v>
      </c>
    </row>
    <row r="5688" spans="2:6" x14ac:dyDescent="0.25">
      <c r="B5688" s="14">
        <v>5643</v>
      </c>
      <c r="C5688" s="17">
        <v>39</v>
      </c>
      <c r="D5688" s="17">
        <v>81.47</v>
      </c>
      <c r="E5688" s="17">
        <v>12793</v>
      </c>
      <c r="F5688" s="17">
        <v>154634.29000000004</v>
      </c>
    </row>
    <row r="5689" spans="2:6" x14ac:dyDescent="0.25">
      <c r="B5689" s="14">
        <v>5644</v>
      </c>
      <c r="C5689" s="17">
        <v>43</v>
      </c>
      <c r="D5689" s="17">
        <v>94.51</v>
      </c>
      <c r="E5689" s="17">
        <v>17188</v>
      </c>
      <c r="F5689" s="17">
        <v>206890.11999999988</v>
      </c>
    </row>
    <row r="5690" spans="2:6" x14ac:dyDescent="0.25">
      <c r="B5690" s="14">
        <v>5645</v>
      </c>
      <c r="C5690" s="17">
        <v>41</v>
      </c>
      <c r="D5690" s="17">
        <v>85.18</v>
      </c>
      <c r="E5690" s="17">
        <v>10993</v>
      </c>
      <c r="F5690" s="17">
        <v>-49489.740000000107</v>
      </c>
    </row>
    <row r="5691" spans="2:6" x14ac:dyDescent="0.25">
      <c r="B5691" s="14">
        <v>5646</v>
      </c>
      <c r="C5691" s="17">
        <v>42</v>
      </c>
      <c r="D5691" s="17">
        <v>100.24</v>
      </c>
      <c r="E5691" s="17">
        <v>21608</v>
      </c>
      <c r="F5691" s="17">
        <v>376470.08000000007</v>
      </c>
    </row>
    <row r="5692" spans="2:6" x14ac:dyDescent="0.25">
      <c r="B5692" s="14">
        <v>5647</v>
      </c>
      <c r="C5692" s="17">
        <v>43</v>
      </c>
      <c r="D5692" s="17">
        <v>78.55</v>
      </c>
      <c r="E5692" s="17">
        <v>21248</v>
      </c>
      <c r="F5692" s="17">
        <v>795657.60000000009</v>
      </c>
    </row>
    <row r="5693" spans="2:6" x14ac:dyDescent="0.25">
      <c r="B5693" s="14">
        <v>5648</v>
      </c>
      <c r="C5693" s="17">
        <v>44</v>
      </c>
      <c r="D5693" s="17">
        <v>80.790000000000006</v>
      </c>
      <c r="E5693" s="17">
        <v>21643</v>
      </c>
      <c r="F5693" s="17">
        <v>756127.0299999998</v>
      </c>
    </row>
    <row r="5694" spans="2:6" x14ac:dyDescent="0.25">
      <c r="B5694" s="14">
        <v>5649</v>
      </c>
      <c r="C5694" s="17">
        <v>43</v>
      </c>
      <c r="D5694" s="17">
        <v>82.15</v>
      </c>
      <c r="E5694" s="17">
        <v>17962</v>
      </c>
      <c r="F5694" s="17">
        <v>476493.69999999995</v>
      </c>
    </row>
    <row r="5695" spans="2:6" x14ac:dyDescent="0.25">
      <c r="B5695" s="14">
        <v>5650</v>
      </c>
      <c r="C5695" s="17">
        <v>40</v>
      </c>
      <c r="D5695" s="17">
        <v>79.45</v>
      </c>
      <c r="E5695" s="17">
        <v>13161</v>
      </c>
      <c r="F5695" s="17">
        <v>196957.54999999993</v>
      </c>
    </row>
    <row r="5696" spans="2:6" x14ac:dyDescent="0.25">
      <c r="B5696" s="14">
        <v>5651</v>
      </c>
      <c r="C5696" s="17">
        <v>42</v>
      </c>
      <c r="D5696" s="17">
        <v>103.6</v>
      </c>
      <c r="E5696" s="17">
        <v>12985</v>
      </c>
      <c r="F5696" s="17">
        <v>-156600.99999999988</v>
      </c>
    </row>
    <row r="5697" spans="2:6" x14ac:dyDescent="0.25">
      <c r="B5697" s="14">
        <v>5652</v>
      </c>
      <c r="C5697" s="17">
        <v>43</v>
      </c>
      <c r="D5697" s="17">
        <v>87.28</v>
      </c>
      <c r="E5697" s="17">
        <v>21521</v>
      </c>
      <c r="F5697" s="17">
        <v>628923.11999999988</v>
      </c>
    </row>
    <row r="5698" spans="2:6" x14ac:dyDescent="0.25">
      <c r="B5698" s="14">
        <v>5653</v>
      </c>
      <c r="C5698" s="17">
        <v>41</v>
      </c>
      <c r="D5698" s="17">
        <v>77.09</v>
      </c>
      <c r="E5698" s="17">
        <v>18155</v>
      </c>
      <c r="F5698" s="17">
        <v>618921.05000000005</v>
      </c>
    </row>
    <row r="5699" spans="2:6" x14ac:dyDescent="0.25">
      <c r="B5699" s="14">
        <v>5654</v>
      </c>
      <c r="C5699" s="17">
        <v>42</v>
      </c>
      <c r="D5699" s="17">
        <v>86.01</v>
      </c>
      <c r="E5699" s="17">
        <v>13609</v>
      </c>
      <c r="F5699" s="17">
        <v>116102.90999999992</v>
      </c>
    </row>
    <row r="5700" spans="2:6" x14ac:dyDescent="0.25">
      <c r="B5700" s="14">
        <v>5655</v>
      </c>
      <c r="C5700" s="17">
        <v>42</v>
      </c>
      <c r="D5700" s="17">
        <v>101.38</v>
      </c>
      <c r="E5700" s="17">
        <v>15027</v>
      </c>
      <c r="F5700" s="17">
        <v>-14198.259999999893</v>
      </c>
    </row>
    <row r="5701" spans="2:6" x14ac:dyDescent="0.25">
      <c r="B5701" s="14">
        <v>5656</v>
      </c>
      <c r="C5701" s="17">
        <v>43</v>
      </c>
      <c r="D5701" s="17">
        <v>78.709999999999994</v>
      </c>
      <c r="E5701" s="17">
        <v>19070</v>
      </c>
      <c r="F5701" s="17">
        <v>623920.30000000005</v>
      </c>
    </row>
    <row r="5702" spans="2:6" x14ac:dyDescent="0.25">
      <c r="B5702" s="14">
        <v>5657</v>
      </c>
      <c r="C5702" s="17">
        <v>42</v>
      </c>
      <c r="D5702" s="17">
        <v>80.81</v>
      </c>
      <c r="E5702" s="17">
        <v>12837</v>
      </c>
      <c r="F5702" s="17">
        <v>128051.03000000003</v>
      </c>
    </row>
    <row r="5703" spans="2:6" x14ac:dyDescent="0.25">
      <c r="B5703" s="14">
        <v>5658</v>
      </c>
      <c r="C5703" s="17">
        <v>41</v>
      </c>
      <c r="D5703" s="17">
        <v>89.81</v>
      </c>
      <c r="E5703" s="17">
        <v>9606</v>
      </c>
      <c r="F5703" s="17">
        <v>-194966.86</v>
      </c>
    </row>
    <row r="5704" spans="2:6" x14ac:dyDescent="0.25">
      <c r="B5704" s="14">
        <v>5659</v>
      </c>
      <c r="C5704" s="17">
        <v>44</v>
      </c>
      <c r="D5704" s="17">
        <v>86.08</v>
      </c>
      <c r="E5704" s="17">
        <v>16072</v>
      </c>
      <c r="F5704" s="17">
        <v>257682.24</v>
      </c>
    </row>
    <row r="5705" spans="2:6" x14ac:dyDescent="0.25">
      <c r="B5705" s="14">
        <v>5660</v>
      </c>
      <c r="C5705" s="17">
        <v>40</v>
      </c>
      <c r="D5705" s="17">
        <v>78.42</v>
      </c>
      <c r="E5705" s="17">
        <v>22337</v>
      </c>
      <c r="F5705" s="17">
        <v>949915.46</v>
      </c>
    </row>
    <row r="5706" spans="2:6" x14ac:dyDescent="0.25">
      <c r="B5706" s="14">
        <v>5661</v>
      </c>
      <c r="C5706" s="17">
        <v>42</v>
      </c>
      <c r="D5706" s="17">
        <v>91.74</v>
      </c>
      <c r="E5706" s="17">
        <v>26006</v>
      </c>
      <c r="F5706" s="17">
        <v>847151.56</v>
      </c>
    </row>
    <row r="5707" spans="2:6" x14ac:dyDescent="0.25">
      <c r="B5707" s="14">
        <v>5662</v>
      </c>
      <c r="C5707" s="17">
        <v>41</v>
      </c>
      <c r="D5707" s="17">
        <v>75.040000000000006</v>
      </c>
      <c r="E5707" s="17">
        <v>13140</v>
      </c>
      <c r="F5707" s="17">
        <v>240094.39999999991</v>
      </c>
    </row>
    <row r="5708" spans="2:6" x14ac:dyDescent="0.25">
      <c r="B5708" s="14">
        <v>5663</v>
      </c>
      <c r="C5708" s="17">
        <v>41</v>
      </c>
      <c r="D5708" s="17">
        <v>96.32</v>
      </c>
      <c r="E5708" s="17">
        <v>26901</v>
      </c>
      <c r="F5708" s="17">
        <v>809253.68000000017</v>
      </c>
    </row>
    <row r="5709" spans="2:6" x14ac:dyDescent="0.25">
      <c r="B5709" s="14">
        <v>5664</v>
      </c>
      <c r="C5709" s="17">
        <v>42</v>
      </c>
      <c r="D5709" s="17">
        <v>78.05</v>
      </c>
      <c r="E5709" s="17">
        <v>14924</v>
      </c>
      <c r="F5709" s="17">
        <v>328249.80000000005</v>
      </c>
    </row>
    <row r="5710" spans="2:6" x14ac:dyDescent="0.25">
      <c r="B5710" s="14">
        <v>5665</v>
      </c>
      <c r="C5710" s="17">
        <v>40</v>
      </c>
      <c r="D5710" s="17">
        <v>78.77</v>
      </c>
      <c r="E5710" s="17">
        <v>17546</v>
      </c>
      <c r="F5710" s="17">
        <v>557715.58000000007</v>
      </c>
    </row>
    <row r="5711" spans="2:6" x14ac:dyDescent="0.25">
      <c r="B5711" s="14">
        <v>5666</v>
      </c>
      <c r="C5711" s="17">
        <v>43</v>
      </c>
      <c r="D5711" s="17">
        <v>90.74</v>
      </c>
      <c r="E5711" s="17">
        <v>16414</v>
      </c>
      <c r="F5711" s="17">
        <v>221177.64000000013</v>
      </c>
    </row>
    <row r="5712" spans="2:6" x14ac:dyDescent="0.25">
      <c r="B5712" s="14">
        <v>5667</v>
      </c>
      <c r="C5712" s="17">
        <v>42</v>
      </c>
      <c r="D5712" s="17">
        <v>81.2</v>
      </c>
      <c r="E5712" s="17">
        <v>13604</v>
      </c>
      <c r="F5712" s="17">
        <v>181183.19999999995</v>
      </c>
    </row>
    <row r="5713" spans="2:6" x14ac:dyDescent="0.25">
      <c r="B5713" s="14">
        <v>5668</v>
      </c>
      <c r="C5713" s="17">
        <v>41</v>
      </c>
      <c r="D5713" s="17">
        <v>98.98</v>
      </c>
      <c r="E5713" s="17">
        <v>14473</v>
      </c>
      <c r="F5713" s="17">
        <v>4196.4599999999627</v>
      </c>
    </row>
    <row r="5714" spans="2:6" x14ac:dyDescent="0.25">
      <c r="B5714" s="14">
        <v>5669</v>
      </c>
      <c r="C5714" s="17">
        <v>44</v>
      </c>
      <c r="D5714" s="17">
        <v>95.26</v>
      </c>
      <c r="E5714" s="17">
        <v>16231</v>
      </c>
      <c r="F5714" s="17">
        <v>119639.93999999994</v>
      </c>
    </row>
    <row r="5715" spans="2:6" x14ac:dyDescent="0.25">
      <c r="B5715" s="14">
        <v>5670</v>
      </c>
      <c r="C5715" s="17">
        <v>42</v>
      </c>
      <c r="D5715" s="17">
        <v>80.150000000000006</v>
      </c>
      <c r="E5715" s="17">
        <v>15721</v>
      </c>
      <c r="F5715" s="17">
        <v>358158.84999999986</v>
      </c>
    </row>
    <row r="5716" spans="2:6" x14ac:dyDescent="0.25">
      <c r="B5716" s="14">
        <v>5671</v>
      </c>
      <c r="C5716" s="17">
        <v>41</v>
      </c>
      <c r="D5716" s="17">
        <v>79.650000000000006</v>
      </c>
      <c r="E5716" s="17">
        <v>18492</v>
      </c>
      <c r="F5716" s="17">
        <v>598848.19999999995</v>
      </c>
    </row>
    <row r="5717" spans="2:6" x14ac:dyDescent="0.25">
      <c r="B5717" s="14">
        <v>5672</v>
      </c>
      <c r="C5717" s="17">
        <v>42</v>
      </c>
      <c r="D5717" s="17">
        <v>75.62</v>
      </c>
      <c r="E5717" s="17">
        <v>6810</v>
      </c>
      <c r="F5717" s="17">
        <v>-295802.20000000007</v>
      </c>
    </row>
    <row r="5718" spans="2:6" x14ac:dyDescent="0.25">
      <c r="B5718" s="14">
        <v>5673</v>
      </c>
      <c r="C5718" s="17">
        <v>41</v>
      </c>
      <c r="D5718" s="17">
        <v>79.319999999999993</v>
      </c>
      <c r="E5718" s="17">
        <v>19665</v>
      </c>
      <c r="F5718" s="17">
        <v>697242.20000000019</v>
      </c>
    </row>
    <row r="5719" spans="2:6" x14ac:dyDescent="0.25">
      <c r="B5719" s="14">
        <v>5674</v>
      </c>
      <c r="C5719" s="17">
        <v>41</v>
      </c>
      <c r="D5719" s="17">
        <v>86.27</v>
      </c>
      <c r="E5719" s="17">
        <v>16557</v>
      </c>
      <c r="F5719" s="17">
        <v>337633.6100000001</v>
      </c>
    </row>
    <row r="5720" spans="2:6" x14ac:dyDescent="0.25">
      <c r="B5720" s="14">
        <v>5675</v>
      </c>
      <c r="C5720" s="17">
        <v>40</v>
      </c>
      <c r="D5720" s="17">
        <v>93.4</v>
      </c>
      <c r="E5720" s="17">
        <v>23953</v>
      </c>
      <c r="F5720" s="17">
        <v>721316.79999999981</v>
      </c>
    </row>
    <row r="5721" spans="2:6" x14ac:dyDescent="0.25">
      <c r="B5721" s="14">
        <v>5676</v>
      </c>
      <c r="C5721" s="17">
        <v>41</v>
      </c>
      <c r="D5721" s="17">
        <v>90.56</v>
      </c>
      <c r="E5721" s="17">
        <v>21393</v>
      </c>
      <c r="F5721" s="17">
        <v>592743.91999999993</v>
      </c>
    </row>
    <row r="5722" spans="2:6" x14ac:dyDescent="0.25">
      <c r="B5722" s="14">
        <v>5677</v>
      </c>
      <c r="C5722" s="17">
        <v>42</v>
      </c>
      <c r="D5722" s="17">
        <v>85.61</v>
      </c>
      <c r="E5722" s="17">
        <v>20173</v>
      </c>
      <c r="F5722" s="17">
        <v>590150.47</v>
      </c>
    </row>
    <row r="5723" spans="2:6" x14ac:dyDescent="0.25">
      <c r="B5723" s="14">
        <v>5678</v>
      </c>
      <c r="C5723" s="17">
        <v>43</v>
      </c>
      <c r="D5723" s="17">
        <v>80.48</v>
      </c>
      <c r="E5723" s="17">
        <v>20372</v>
      </c>
      <c r="F5723" s="17">
        <v>688493.44</v>
      </c>
    </row>
    <row r="5724" spans="2:6" x14ac:dyDescent="0.25">
      <c r="B5724" s="14">
        <v>5679</v>
      </c>
      <c r="C5724" s="17">
        <v>44</v>
      </c>
      <c r="D5724" s="17">
        <v>83.79</v>
      </c>
      <c r="E5724" s="17">
        <v>17807</v>
      </c>
      <c r="F5724" s="17">
        <v>418036.47</v>
      </c>
    </row>
    <row r="5725" spans="2:6" x14ac:dyDescent="0.25">
      <c r="B5725" s="14">
        <v>5680</v>
      </c>
      <c r="C5725" s="17">
        <v>42</v>
      </c>
      <c r="D5725" s="17">
        <v>75.2</v>
      </c>
      <c r="E5725" s="17">
        <v>19684</v>
      </c>
      <c r="F5725" s="17">
        <v>760151.2</v>
      </c>
    </row>
    <row r="5726" spans="2:6" x14ac:dyDescent="0.25">
      <c r="B5726" s="14">
        <v>5681</v>
      </c>
      <c r="C5726" s="17">
        <v>43</v>
      </c>
      <c r="D5726" s="17">
        <v>104.96</v>
      </c>
      <c r="E5726" s="17">
        <v>2233</v>
      </c>
      <c r="F5726" s="17">
        <v>-736027.67999999993</v>
      </c>
    </row>
    <row r="5727" spans="2:6" x14ac:dyDescent="0.25">
      <c r="B5727" s="14">
        <v>5682</v>
      </c>
      <c r="C5727" s="17">
        <v>41</v>
      </c>
      <c r="D5727" s="17">
        <v>98.07</v>
      </c>
      <c r="E5727" s="17">
        <v>20623</v>
      </c>
      <c r="F5727" s="17">
        <v>385936.39000000013</v>
      </c>
    </row>
    <row r="5728" spans="2:6" x14ac:dyDescent="0.25">
      <c r="B5728" s="14">
        <v>5683</v>
      </c>
      <c r="C5728" s="17">
        <v>40</v>
      </c>
      <c r="D5728" s="17">
        <v>75.58</v>
      </c>
      <c r="E5728" s="17">
        <v>10717</v>
      </c>
      <c r="F5728" s="17">
        <v>44012.140000000014</v>
      </c>
    </row>
    <row r="5729" spans="2:6" x14ac:dyDescent="0.25">
      <c r="B5729" s="14">
        <v>5684</v>
      </c>
      <c r="C5729" s="17">
        <v>44</v>
      </c>
      <c r="D5729" s="17">
        <v>83.88</v>
      </c>
      <c r="E5729" s="17">
        <v>14036</v>
      </c>
      <c r="F5729" s="17">
        <v>148240.32000000007</v>
      </c>
    </row>
    <row r="5730" spans="2:6" x14ac:dyDescent="0.25">
      <c r="B5730" s="14">
        <v>5685</v>
      </c>
      <c r="C5730" s="17">
        <v>42</v>
      </c>
      <c r="D5730" s="17">
        <v>86.9</v>
      </c>
      <c r="E5730" s="17">
        <v>23619</v>
      </c>
      <c r="F5730" s="17">
        <v>805691.89999999991</v>
      </c>
    </row>
    <row r="5731" spans="2:6" x14ac:dyDescent="0.25">
      <c r="B5731" s="14">
        <v>5686</v>
      </c>
      <c r="C5731" s="17">
        <v>40</v>
      </c>
      <c r="D5731" s="17">
        <v>86.64</v>
      </c>
      <c r="E5731" s="17">
        <v>16234</v>
      </c>
      <c r="F5731" s="17">
        <v>324692.24</v>
      </c>
    </row>
    <row r="5732" spans="2:6" x14ac:dyDescent="0.25">
      <c r="B5732" s="14">
        <v>5687</v>
      </c>
      <c r="C5732" s="17">
        <v>42</v>
      </c>
      <c r="D5732" s="17">
        <v>84.79</v>
      </c>
      <c r="E5732" s="17">
        <v>19907</v>
      </c>
      <c r="F5732" s="17">
        <v>587484.47</v>
      </c>
    </row>
    <row r="5733" spans="2:6" x14ac:dyDescent="0.25">
      <c r="B5733" s="14">
        <v>5688</v>
      </c>
      <c r="C5733" s="17">
        <v>41</v>
      </c>
      <c r="D5733" s="17">
        <v>100.62</v>
      </c>
      <c r="E5733" s="17">
        <v>12489</v>
      </c>
      <c r="F5733" s="17">
        <v>-133381.18000000005</v>
      </c>
    </row>
    <row r="5734" spans="2:6" x14ac:dyDescent="0.25">
      <c r="B5734" s="14">
        <v>5689</v>
      </c>
      <c r="C5734" s="17">
        <v>41</v>
      </c>
      <c r="D5734" s="17">
        <v>98.95</v>
      </c>
      <c r="E5734" s="17">
        <v>5246</v>
      </c>
      <c r="F5734" s="17">
        <v>-540223.69999999995</v>
      </c>
    </row>
    <row r="5735" spans="2:6" x14ac:dyDescent="0.25">
      <c r="B5735" s="14">
        <v>5690</v>
      </c>
      <c r="C5735" s="17">
        <v>41</v>
      </c>
      <c r="D5735" s="17">
        <v>77.540000000000006</v>
      </c>
      <c r="E5735" s="17">
        <v>23400</v>
      </c>
      <c r="F5735" s="17">
        <v>1032763.9999999998</v>
      </c>
    </row>
    <row r="5736" spans="2:6" x14ac:dyDescent="0.25">
      <c r="B5736" s="14">
        <v>5691</v>
      </c>
      <c r="C5736" s="17">
        <v>40</v>
      </c>
      <c r="D5736" s="17">
        <v>87.85</v>
      </c>
      <c r="E5736" s="17">
        <v>18081</v>
      </c>
      <c r="F5736" s="17">
        <v>436463.15000000014</v>
      </c>
    </row>
    <row r="5737" spans="2:6" x14ac:dyDescent="0.25">
      <c r="B5737" s="14">
        <v>5692</v>
      </c>
      <c r="C5737" s="17">
        <v>40</v>
      </c>
      <c r="D5737" s="17">
        <v>94.62</v>
      </c>
      <c r="E5737" s="17">
        <v>23970</v>
      </c>
      <c r="F5737" s="17">
        <v>693188.59999999986</v>
      </c>
    </row>
    <row r="5738" spans="2:6" x14ac:dyDescent="0.25">
      <c r="B5738" s="14">
        <v>5693</v>
      </c>
      <c r="C5738" s="17">
        <v>43</v>
      </c>
      <c r="D5738" s="17">
        <v>79.73</v>
      </c>
      <c r="E5738" s="17">
        <v>16676</v>
      </c>
      <c r="F5738" s="17">
        <v>421878.52</v>
      </c>
    </row>
    <row r="5739" spans="2:6" x14ac:dyDescent="0.25">
      <c r="B5739" s="14">
        <v>5694</v>
      </c>
      <c r="C5739" s="17">
        <v>39</v>
      </c>
      <c r="D5739" s="17">
        <v>91.12</v>
      </c>
      <c r="E5739" s="17">
        <v>10066</v>
      </c>
      <c r="F5739" s="17">
        <v>-156653.92000000004</v>
      </c>
    </row>
    <row r="5740" spans="2:6" x14ac:dyDescent="0.25">
      <c r="B5740" s="14">
        <v>5695</v>
      </c>
      <c r="C5740" s="17">
        <v>43</v>
      </c>
      <c r="D5740" s="17">
        <v>90.43</v>
      </c>
      <c r="E5740" s="17">
        <v>22836</v>
      </c>
      <c r="F5740" s="17">
        <v>647356.51999999979</v>
      </c>
    </row>
    <row r="5741" spans="2:6" x14ac:dyDescent="0.25">
      <c r="B5741" s="14">
        <v>5696</v>
      </c>
      <c r="C5741" s="17">
        <v>42</v>
      </c>
      <c r="D5741" s="17">
        <v>77.63</v>
      </c>
      <c r="E5741" s="17">
        <v>23026</v>
      </c>
      <c r="F5741" s="17">
        <v>977573.62000000011</v>
      </c>
    </row>
    <row r="5742" spans="2:6" x14ac:dyDescent="0.25">
      <c r="B5742" s="14">
        <v>5697</v>
      </c>
      <c r="C5742" s="17">
        <v>39</v>
      </c>
      <c r="D5742" s="17">
        <v>81.59</v>
      </c>
      <c r="E5742" s="17">
        <v>19626</v>
      </c>
      <c r="F5742" s="17">
        <v>688874.65999999992</v>
      </c>
    </row>
    <row r="5743" spans="2:6" x14ac:dyDescent="0.25">
      <c r="B5743" s="14">
        <v>5698</v>
      </c>
      <c r="C5743" s="17">
        <v>40</v>
      </c>
      <c r="D5743" s="17">
        <v>97.12</v>
      </c>
      <c r="E5743" s="17">
        <v>8138</v>
      </c>
      <c r="F5743" s="17">
        <v>-346420.56000000006</v>
      </c>
    </row>
    <row r="5744" spans="2:6" x14ac:dyDescent="0.25">
      <c r="B5744" s="14">
        <v>5699</v>
      </c>
      <c r="C5744" s="17">
        <v>43</v>
      </c>
      <c r="D5744" s="17">
        <v>99.85</v>
      </c>
      <c r="E5744" s="17">
        <v>18589</v>
      </c>
      <c r="F5744" s="17">
        <v>193772.35000000009</v>
      </c>
    </row>
    <row r="5745" spans="2:6" x14ac:dyDescent="0.25">
      <c r="B5745" s="14">
        <v>5700</v>
      </c>
      <c r="C5745" s="17">
        <v>42</v>
      </c>
      <c r="D5745" s="17">
        <v>79.55</v>
      </c>
      <c r="E5745" s="17">
        <v>19221</v>
      </c>
      <c r="F5745" s="17">
        <v>638666.44999999995</v>
      </c>
    </row>
    <row r="5746" spans="2:6" x14ac:dyDescent="0.25">
      <c r="B5746" s="14">
        <v>5701</v>
      </c>
      <c r="C5746" s="17">
        <v>40</v>
      </c>
      <c r="D5746" s="17">
        <v>93.1</v>
      </c>
      <c r="E5746" s="17">
        <v>14772</v>
      </c>
      <c r="F5746" s="17">
        <v>123474.80000000005</v>
      </c>
    </row>
    <row r="5747" spans="2:6" x14ac:dyDescent="0.25">
      <c r="B5747" s="14">
        <v>5702</v>
      </c>
      <c r="C5747" s="17">
        <v>45</v>
      </c>
      <c r="D5747" s="17">
        <v>93.85</v>
      </c>
      <c r="E5747" s="17">
        <v>13122</v>
      </c>
      <c r="F5747" s="17">
        <v>-60711.699999999953</v>
      </c>
    </row>
    <row r="5748" spans="2:6" x14ac:dyDescent="0.25">
      <c r="B5748" s="14">
        <v>5703</v>
      </c>
      <c r="C5748" s="17">
        <v>40</v>
      </c>
      <c r="D5748" s="17">
        <v>101.99</v>
      </c>
      <c r="E5748" s="17">
        <v>11528</v>
      </c>
      <c r="F5748" s="17">
        <v>-192788.71999999997</v>
      </c>
    </row>
    <row r="5749" spans="2:6" x14ac:dyDescent="0.25">
      <c r="B5749" s="14">
        <v>5704</v>
      </c>
      <c r="C5749" s="17">
        <v>42</v>
      </c>
      <c r="D5749" s="17">
        <v>78.430000000000007</v>
      </c>
      <c r="E5749" s="17">
        <v>16851</v>
      </c>
      <c r="F5749" s="17">
        <v>473983.06999999983</v>
      </c>
    </row>
    <row r="5750" spans="2:6" x14ac:dyDescent="0.25">
      <c r="B5750" s="14">
        <v>5705</v>
      </c>
      <c r="C5750" s="17">
        <v>42</v>
      </c>
      <c r="D5750" s="17">
        <v>101.8</v>
      </c>
      <c r="E5750" s="17">
        <v>19832</v>
      </c>
      <c r="F5750" s="17">
        <v>244726.40000000014</v>
      </c>
    </row>
    <row r="5751" spans="2:6" x14ac:dyDescent="0.25">
      <c r="B5751" s="14">
        <v>5706</v>
      </c>
      <c r="C5751" s="17">
        <v>44</v>
      </c>
      <c r="D5751" s="17">
        <v>90.17</v>
      </c>
      <c r="E5751" s="17">
        <v>4083</v>
      </c>
      <c r="F5751" s="17">
        <v>-585299.11</v>
      </c>
    </row>
    <row r="5752" spans="2:6" x14ac:dyDescent="0.25">
      <c r="B5752" s="14">
        <v>5707</v>
      </c>
      <c r="C5752" s="17">
        <v>42</v>
      </c>
      <c r="D5752" s="17">
        <v>101.42</v>
      </c>
      <c r="E5752" s="17">
        <v>4649</v>
      </c>
      <c r="F5752" s="17">
        <v>-591608.58000000007</v>
      </c>
    </row>
    <row r="5753" spans="2:6" x14ac:dyDescent="0.25">
      <c r="B5753" s="14">
        <v>5708</v>
      </c>
      <c r="C5753" s="17">
        <v>44</v>
      </c>
      <c r="D5753" s="17">
        <v>94.92</v>
      </c>
      <c r="E5753" s="17">
        <v>15367</v>
      </c>
      <c r="F5753" s="17">
        <v>73249.359999999986</v>
      </c>
    </row>
    <row r="5754" spans="2:6" x14ac:dyDescent="0.25">
      <c r="B5754" s="14">
        <v>5709</v>
      </c>
      <c r="C5754" s="17">
        <v>42</v>
      </c>
      <c r="D5754" s="17">
        <v>82.31</v>
      </c>
      <c r="E5754" s="17">
        <v>16833</v>
      </c>
      <c r="F5754" s="17">
        <v>407256.77</v>
      </c>
    </row>
    <row r="5755" spans="2:6" x14ac:dyDescent="0.25">
      <c r="B5755" s="14">
        <v>5710</v>
      </c>
      <c r="C5755" s="17">
        <v>42</v>
      </c>
      <c r="D5755" s="17">
        <v>77.28</v>
      </c>
      <c r="E5755" s="17">
        <v>17480</v>
      </c>
      <c r="F5755" s="17">
        <v>543505.60000000009</v>
      </c>
    </row>
    <row r="5756" spans="2:6" x14ac:dyDescent="0.25">
      <c r="B5756" s="14">
        <v>5711</v>
      </c>
      <c r="C5756" s="17">
        <v>41</v>
      </c>
      <c r="D5756" s="17">
        <v>81.69</v>
      </c>
      <c r="E5756" s="17">
        <v>14791</v>
      </c>
      <c r="F5756" s="17">
        <v>278701.20999999996</v>
      </c>
    </row>
    <row r="5757" spans="2:6" x14ac:dyDescent="0.25">
      <c r="B5757" s="14">
        <v>5712</v>
      </c>
      <c r="C5757" s="17">
        <v>42</v>
      </c>
      <c r="D5757" s="17">
        <v>90.39</v>
      </c>
      <c r="E5757" s="17">
        <v>13654</v>
      </c>
      <c r="F5757" s="17">
        <v>59492.939999999944</v>
      </c>
    </row>
    <row r="5758" spans="2:6" x14ac:dyDescent="0.25">
      <c r="B5758" s="14">
        <v>5713</v>
      </c>
      <c r="C5758" s="17">
        <v>41</v>
      </c>
      <c r="D5758" s="17">
        <v>81.73</v>
      </c>
      <c r="E5758" s="17">
        <v>15847</v>
      </c>
      <c r="F5758" s="17">
        <v>358650.68999999994</v>
      </c>
    </row>
    <row r="5759" spans="2:6" x14ac:dyDescent="0.25">
      <c r="B5759" s="14">
        <v>5714</v>
      </c>
      <c r="C5759" s="17">
        <v>42</v>
      </c>
      <c r="D5759" s="17">
        <v>86.23</v>
      </c>
      <c r="E5759" s="17">
        <v>15027</v>
      </c>
      <c r="F5759" s="17">
        <v>213460.79000000004</v>
      </c>
    </row>
    <row r="5760" spans="2:6" x14ac:dyDescent="0.25">
      <c r="B5760" s="14">
        <v>5715</v>
      </c>
      <c r="C5760" s="17">
        <v>40</v>
      </c>
      <c r="D5760" s="17">
        <v>80.34</v>
      </c>
      <c r="E5760" s="17">
        <v>11957</v>
      </c>
      <c r="F5760" s="17">
        <v>90537.62</v>
      </c>
    </row>
    <row r="5761" spans="2:6" x14ac:dyDescent="0.25">
      <c r="B5761" s="14">
        <v>5716</v>
      </c>
      <c r="C5761" s="17">
        <v>42</v>
      </c>
      <c r="D5761" s="17">
        <v>98.93</v>
      </c>
      <c r="E5761" s="17">
        <v>13034</v>
      </c>
      <c r="F5761" s="17">
        <v>-93115.620000000112</v>
      </c>
    </row>
    <row r="5762" spans="2:6" x14ac:dyDescent="0.25">
      <c r="B5762" s="14">
        <v>5717</v>
      </c>
      <c r="C5762" s="17">
        <v>42</v>
      </c>
      <c r="D5762" s="17">
        <v>83.71</v>
      </c>
      <c r="E5762" s="17">
        <v>11983</v>
      </c>
      <c r="F5762" s="17">
        <v>28234.070000000065</v>
      </c>
    </row>
    <row r="5763" spans="2:6" x14ac:dyDescent="0.25">
      <c r="B5763" s="14">
        <v>5718</v>
      </c>
      <c r="C5763" s="17">
        <v>43</v>
      </c>
      <c r="D5763" s="17">
        <v>102.56</v>
      </c>
      <c r="E5763" s="17">
        <v>17694</v>
      </c>
      <c r="F5763" s="17">
        <v>95567.359999999986</v>
      </c>
    </row>
    <row r="5764" spans="2:6" x14ac:dyDescent="0.25">
      <c r="B5764" s="14">
        <v>5719</v>
      </c>
      <c r="C5764" s="17">
        <v>40</v>
      </c>
      <c r="D5764" s="17">
        <v>87.93</v>
      </c>
      <c r="E5764" s="17">
        <v>14568</v>
      </c>
      <c r="F5764" s="17">
        <v>185347.75999999989</v>
      </c>
    </row>
    <row r="5765" spans="2:6" x14ac:dyDescent="0.25">
      <c r="B5765" s="14">
        <v>5720</v>
      </c>
      <c r="C5765" s="17">
        <v>42</v>
      </c>
      <c r="D5765" s="17">
        <v>96.13</v>
      </c>
      <c r="E5765" s="17">
        <v>30970</v>
      </c>
      <c r="F5765" s="17">
        <v>1035143.9000000001</v>
      </c>
    </row>
    <row r="5766" spans="2:6" x14ac:dyDescent="0.25">
      <c r="B5766" s="14">
        <v>5721</v>
      </c>
      <c r="C5766" s="17">
        <v>44</v>
      </c>
      <c r="D5766" s="17">
        <v>95.79</v>
      </c>
      <c r="E5766" s="17">
        <v>25668</v>
      </c>
      <c r="F5766" s="17">
        <v>669802.2799999998</v>
      </c>
    </row>
    <row r="5767" spans="2:6" x14ac:dyDescent="0.25">
      <c r="B5767" s="14">
        <v>5722</v>
      </c>
      <c r="C5767" s="17">
        <v>41</v>
      </c>
      <c r="D5767" s="17">
        <v>99.23</v>
      </c>
      <c r="E5767" s="17">
        <v>18083</v>
      </c>
      <c r="F5767" s="17">
        <v>212737.90999999992</v>
      </c>
    </row>
    <row r="5768" spans="2:6" x14ac:dyDescent="0.25">
      <c r="B5768" s="14">
        <v>5723</v>
      </c>
      <c r="C5768" s="17">
        <v>45</v>
      </c>
      <c r="D5768" s="17">
        <v>104.16</v>
      </c>
      <c r="E5768" s="17">
        <v>16203</v>
      </c>
      <c r="F5768" s="17">
        <v>-42442.479999999981</v>
      </c>
    </row>
    <row r="5769" spans="2:6" x14ac:dyDescent="0.25">
      <c r="B5769" s="14">
        <v>5724</v>
      </c>
      <c r="C5769" s="17">
        <v>42</v>
      </c>
      <c r="D5769" s="17">
        <v>75.25</v>
      </c>
      <c r="E5769" s="17">
        <v>20039</v>
      </c>
      <c r="F5769" s="17">
        <v>788188.25</v>
      </c>
    </row>
    <row r="5770" spans="2:6" x14ac:dyDescent="0.25">
      <c r="B5770" s="14">
        <v>5725</v>
      </c>
      <c r="C5770" s="17">
        <v>42</v>
      </c>
      <c r="D5770" s="17">
        <v>100.4</v>
      </c>
      <c r="E5770" s="17">
        <v>12534</v>
      </c>
      <c r="F5770" s="17">
        <v>-140575.60000000009</v>
      </c>
    </row>
    <row r="5771" spans="2:6" x14ac:dyDescent="0.25">
      <c r="B5771" s="14">
        <v>5726</v>
      </c>
      <c r="C5771" s="17">
        <v>45</v>
      </c>
      <c r="D5771" s="17">
        <v>78.06</v>
      </c>
      <c r="E5771" s="17">
        <v>17186</v>
      </c>
      <c r="F5771" s="17">
        <v>455104.83999999985</v>
      </c>
    </row>
    <row r="5772" spans="2:6" x14ac:dyDescent="0.25">
      <c r="B5772" s="14">
        <v>5727</v>
      </c>
      <c r="C5772" s="17">
        <v>42</v>
      </c>
      <c r="D5772" s="17">
        <v>78.3</v>
      </c>
      <c r="E5772" s="17">
        <v>17179</v>
      </c>
      <c r="F5772" s="17">
        <v>501987.30000000005</v>
      </c>
    </row>
    <row r="5773" spans="2:6" x14ac:dyDescent="0.25">
      <c r="B5773" s="14">
        <v>5728</v>
      </c>
      <c r="C5773" s="17">
        <v>41</v>
      </c>
      <c r="D5773" s="17">
        <v>91.11</v>
      </c>
      <c r="E5773" s="17">
        <v>12048</v>
      </c>
      <c r="F5773" s="17">
        <v>-44109.280000000028</v>
      </c>
    </row>
    <row r="5774" spans="2:6" x14ac:dyDescent="0.25">
      <c r="B5774" s="14">
        <v>5729</v>
      </c>
      <c r="C5774" s="17">
        <v>40</v>
      </c>
      <c r="D5774" s="17">
        <v>94.6</v>
      </c>
      <c r="E5774" s="17">
        <v>10938</v>
      </c>
      <c r="F5774" s="17">
        <v>-145592.79999999993</v>
      </c>
    </row>
    <row r="5775" spans="2:6" x14ac:dyDescent="0.25">
      <c r="B5775" s="14">
        <v>5730</v>
      </c>
      <c r="C5775" s="17">
        <v>41</v>
      </c>
      <c r="D5775" s="17">
        <v>92.07</v>
      </c>
      <c r="E5775" s="17">
        <v>22411</v>
      </c>
      <c r="F5775" s="17">
        <v>627557.23000000021</v>
      </c>
    </row>
    <row r="5776" spans="2:6" x14ac:dyDescent="0.25">
      <c r="B5776" s="14">
        <v>5731</v>
      </c>
      <c r="C5776" s="17">
        <v>41</v>
      </c>
      <c r="D5776" s="17">
        <v>75.67</v>
      </c>
      <c r="E5776" s="17">
        <v>19844</v>
      </c>
      <c r="F5776" s="17">
        <v>783756.52</v>
      </c>
    </row>
    <row r="5777" spans="2:6" x14ac:dyDescent="0.25">
      <c r="B5777" s="14">
        <v>5732</v>
      </c>
      <c r="C5777" s="17">
        <v>39</v>
      </c>
      <c r="D5777" s="17">
        <v>92.87</v>
      </c>
      <c r="E5777" s="17">
        <v>14587</v>
      </c>
      <c r="F5777" s="17">
        <v>129225.30999999994</v>
      </c>
    </row>
    <row r="5778" spans="2:6" x14ac:dyDescent="0.25">
      <c r="B5778" s="14">
        <v>5733</v>
      </c>
      <c r="C5778" s="17">
        <v>40</v>
      </c>
      <c r="D5778" s="17">
        <v>82.63</v>
      </c>
      <c r="E5778" s="17">
        <v>22268</v>
      </c>
      <c r="F5778" s="17">
        <v>850607.16000000015</v>
      </c>
    </row>
    <row r="5779" spans="2:6" x14ac:dyDescent="0.25">
      <c r="B5779" s="14">
        <v>5734</v>
      </c>
      <c r="C5779" s="17">
        <v>39</v>
      </c>
      <c r="D5779" s="17">
        <v>98.77</v>
      </c>
      <c r="E5779" s="17">
        <v>22159</v>
      </c>
      <c r="F5779" s="17">
        <v>506795.57000000007</v>
      </c>
    </row>
    <row r="5780" spans="2:6" x14ac:dyDescent="0.25">
      <c r="B5780" s="14">
        <v>5735</v>
      </c>
      <c r="C5780" s="17">
        <v>40</v>
      </c>
      <c r="D5780" s="17">
        <v>95.73</v>
      </c>
      <c r="E5780" s="17">
        <v>14182</v>
      </c>
      <c r="F5780" s="17">
        <v>47295.139999999898</v>
      </c>
    </row>
    <row r="5781" spans="2:6" x14ac:dyDescent="0.25">
      <c r="B5781" s="14">
        <v>5736</v>
      </c>
      <c r="C5781" s="17">
        <v>40</v>
      </c>
      <c r="D5781" s="17">
        <v>82.6</v>
      </c>
      <c r="E5781" s="17">
        <v>21925</v>
      </c>
      <c r="F5781" s="17">
        <v>825070.00000000023</v>
      </c>
    </row>
    <row r="5782" spans="2:6" x14ac:dyDescent="0.25">
      <c r="B5782" s="14">
        <v>5737</v>
      </c>
      <c r="C5782" s="17">
        <v>45</v>
      </c>
      <c r="D5782" s="17">
        <v>96.08</v>
      </c>
      <c r="E5782" s="17">
        <v>17601</v>
      </c>
      <c r="F5782" s="17">
        <v>169449.92000000004</v>
      </c>
    </row>
    <row r="5783" spans="2:6" x14ac:dyDescent="0.25">
      <c r="B5783" s="14">
        <v>5738</v>
      </c>
      <c r="C5783" s="17">
        <v>40</v>
      </c>
      <c r="D5783" s="17">
        <v>77.010000000000005</v>
      </c>
      <c r="E5783" s="17">
        <v>10715</v>
      </c>
      <c r="F5783" s="17">
        <v>28522.849999999977</v>
      </c>
    </row>
    <row r="5784" spans="2:6" x14ac:dyDescent="0.25">
      <c r="B5784" s="14">
        <v>5739</v>
      </c>
      <c r="C5784" s="17">
        <v>42</v>
      </c>
      <c r="D5784" s="17">
        <v>85.82</v>
      </c>
      <c r="E5784" s="17">
        <v>12867</v>
      </c>
      <c r="F5784" s="17">
        <v>65873.060000000056</v>
      </c>
    </row>
    <row r="5785" spans="2:6" x14ac:dyDescent="0.25">
      <c r="B5785" s="14">
        <v>5740</v>
      </c>
      <c r="C5785" s="17">
        <v>40</v>
      </c>
      <c r="D5785" s="17">
        <v>98.06</v>
      </c>
      <c r="E5785" s="17">
        <v>9387</v>
      </c>
      <c r="F5785" s="17">
        <v>-277956.21999999997</v>
      </c>
    </row>
    <row r="5786" spans="2:6" x14ac:dyDescent="0.25">
      <c r="B5786" s="14">
        <v>5741</v>
      </c>
      <c r="C5786" s="17">
        <v>43</v>
      </c>
      <c r="D5786" s="17">
        <v>81.22</v>
      </c>
      <c r="E5786" s="17">
        <v>15267</v>
      </c>
      <c r="F5786" s="17">
        <v>291666.26</v>
      </c>
    </row>
    <row r="5787" spans="2:6" x14ac:dyDescent="0.25">
      <c r="B5787" s="14">
        <v>5742</v>
      </c>
      <c r="C5787" s="17">
        <v>39</v>
      </c>
      <c r="D5787" s="17">
        <v>79.709999999999994</v>
      </c>
      <c r="E5787" s="17">
        <v>27062</v>
      </c>
      <c r="F5787" s="17">
        <v>1322807.98</v>
      </c>
    </row>
    <row r="5788" spans="2:6" x14ac:dyDescent="0.25">
      <c r="B5788" s="14">
        <v>5743</v>
      </c>
      <c r="C5788" s="17">
        <v>45</v>
      </c>
      <c r="D5788" s="17">
        <v>93.41</v>
      </c>
      <c r="E5788" s="17">
        <v>6043</v>
      </c>
      <c r="F5788" s="17">
        <v>-483854.63</v>
      </c>
    </row>
    <row r="5789" spans="2:6" x14ac:dyDescent="0.25">
      <c r="B5789" s="14">
        <v>5744</v>
      </c>
      <c r="C5789" s="17">
        <v>42</v>
      </c>
      <c r="D5789" s="17">
        <v>84.78</v>
      </c>
      <c r="E5789" s="17">
        <v>16806</v>
      </c>
      <c r="F5789" s="17">
        <v>363729.32000000007</v>
      </c>
    </row>
    <row r="5790" spans="2:6" x14ac:dyDescent="0.25">
      <c r="B5790" s="14">
        <v>5745</v>
      </c>
      <c r="C5790" s="17">
        <v>41</v>
      </c>
      <c r="D5790" s="17">
        <v>81.09</v>
      </c>
      <c r="E5790" s="17">
        <v>18898</v>
      </c>
      <c r="F5790" s="17">
        <v>603445.17999999993</v>
      </c>
    </row>
    <row r="5791" spans="2:6" x14ac:dyDescent="0.25">
      <c r="B5791" s="14">
        <v>5746</v>
      </c>
      <c r="C5791" s="17">
        <v>42</v>
      </c>
      <c r="D5791" s="17">
        <v>104.3</v>
      </c>
      <c r="E5791" s="17">
        <v>12263</v>
      </c>
      <c r="F5791" s="17">
        <v>-203739.90000000002</v>
      </c>
    </row>
    <row r="5792" spans="2:6" x14ac:dyDescent="0.25">
      <c r="B5792" s="14">
        <v>5747</v>
      </c>
      <c r="C5792" s="17">
        <v>43</v>
      </c>
      <c r="D5792" s="17">
        <v>101.71</v>
      </c>
      <c r="E5792" s="17">
        <v>18976</v>
      </c>
      <c r="F5792" s="17">
        <v>180207.04000000015</v>
      </c>
    </row>
    <row r="5793" spans="2:6" x14ac:dyDescent="0.25">
      <c r="B5793" s="14">
        <v>5748</v>
      </c>
      <c r="C5793" s="17">
        <v>44</v>
      </c>
      <c r="D5793" s="17">
        <v>80.98</v>
      </c>
      <c r="E5793" s="17">
        <v>16175</v>
      </c>
      <c r="F5793" s="17">
        <v>347273.5</v>
      </c>
    </row>
    <row r="5794" spans="2:6" x14ac:dyDescent="0.25">
      <c r="B5794" s="14">
        <v>5749</v>
      </c>
      <c r="C5794" s="17">
        <v>40</v>
      </c>
      <c r="D5794" s="17">
        <v>82.27</v>
      </c>
      <c r="E5794" s="17">
        <v>26468</v>
      </c>
      <c r="F5794" s="17">
        <v>1180889.6400000001</v>
      </c>
    </row>
    <row r="5795" spans="2:6" x14ac:dyDescent="0.25">
      <c r="B5795" s="14">
        <v>5750</v>
      </c>
      <c r="C5795" s="17">
        <v>41</v>
      </c>
      <c r="D5795" s="17">
        <v>102.88</v>
      </c>
      <c r="E5795" s="17">
        <v>27612</v>
      </c>
      <c r="F5795" s="17">
        <v>671973.44000000018</v>
      </c>
    </row>
    <row r="5796" spans="2:6" x14ac:dyDescent="0.25">
      <c r="B5796" s="14">
        <v>5751</v>
      </c>
      <c r="C5796" s="17">
        <v>40</v>
      </c>
      <c r="D5796" s="17">
        <v>100.71</v>
      </c>
      <c r="E5796" s="17">
        <v>10423</v>
      </c>
      <c r="F5796" s="17">
        <v>-242443.32999999996</v>
      </c>
    </row>
    <row r="5797" spans="2:6" x14ac:dyDescent="0.25">
      <c r="B5797" s="14">
        <v>5752</v>
      </c>
      <c r="C5797" s="17">
        <v>41</v>
      </c>
      <c r="D5797" s="17">
        <v>93.24</v>
      </c>
      <c r="E5797" s="17">
        <v>21307</v>
      </c>
      <c r="F5797" s="17">
        <v>529841.32000000007</v>
      </c>
    </row>
    <row r="5798" spans="2:6" x14ac:dyDescent="0.25">
      <c r="B5798" s="14">
        <v>5753</v>
      </c>
      <c r="C5798" s="17">
        <v>42</v>
      </c>
      <c r="D5798" s="17">
        <v>79.42</v>
      </c>
      <c r="E5798" s="17">
        <v>20911</v>
      </c>
      <c r="F5798" s="17">
        <v>772275.37999999989</v>
      </c>
    </row>
    <row r="5799" spans="2:6" x14ac:dyDescent="0.25">
      <c r="B5799" s="14">
        <v>5754</v>
      </c>
      <c r="C5799" s="17">
        <v>42</v>
      </c>
      <c r="D5799" s="17">
        <v>92.79</v>
      </c>
      <c r="E5799" s="17">
        <v>16148</v>
      </c>
      <c r="F5799" s="17">
        <v>186863.07999999984</v>
      </c>
    </row>
    <row r="5800" spans="2:6" x14ac:dyDescent="0.25">
      <c r="B5800" s="14">
        <v>5755</v>
      </c>
      <c r="C5800" s="17">
        <v>41</v>
      </c>
      <c r="D5800" s="17">
        <v>77.91</v>
      </c>
      <c r="E5800" s="17">
        <v>16782</v>
      </c>
      <c r="F5800" s="17">
        <v>494070.38000000012</v>
      </c>
    </row>
    <row r="5801" spans="2:6" x14ac:dyDescent="0.25">
      <c r="B5801" s="14">
        <v>5756</v>
      </c>
      <c r="C5801" s="17">
        <v>40</v>
      </c>
      <c r="D5801" s="17">
        <v>75.06</v>
      </c>
      <c r="E5801" s="17">
        <v>18268</v>
      </c>
      <c r="F5801" s="17">
        <v>683415.91999999993</v>
      </c>
    </row>
    <row r="5802" spans="2:6" x14ac:dyDescent="0.25">
      <c r="B5802" s="14">
        <v>5757</v>
      </c>
      <c r="C5802" s="17">
        <v>40</v>
      </c>
      <c r="D5802" s="17">
        <v>100.49</v>
      </c>
      <c r="E5802" s="17">
        <v>18052</v>
      </c>
      <c r="F5802" s="17">
        <v>206222.52000000002</v>
      </c>
    </row>
    <row r="5803" spans="2:6" x14ac:dyDescent="0.25">
      <c r="B5803" s="14">
        <v>5758</v>
      </c>
      <c r="C5803" s="17">
        <v>42</v>
      </c>
      <c r="D5803" s="17">
        <v>96.06</v>
      </c>
      <c r="E5803" s="17">
        <v>18027</v>
      </c>
      <c r="F5803" s="17">
        <v>248565.37999999989</v>
      </c>
    </row>
    <row r="5804" spans="2:6" x14ac:dyDescent="0.25">
      <c r="B5804" s="14">
        <v>5759</v>
      </c>
      <c r="C5804" s="17">
        <v>44</v>
      </c>
      <c r="D5804" s="17">
        <v>85.24</v>
      </c>
      <c r="E5804" s="17">
        <v>16233</v>
      </c>
      <c r="F5804" s="17">
        <v>282414.08000000007</v>
      </c>
    </row>
    <row r="5805" spans="2:6" x14ac:dyDescent="0.25">
      <c r="B5805" s="14">
        <v>5760</v>
      </c>
      <c r="C5805" s="17">
        <v>41</v>
      </c>
      <c r="D5805" s="17">
        <v>90.76</v>
      </c>
      <c r="E5805" s="17">
        <v>13710</v>
      </c>
      <c r="F5805" s="17">
        <v>71860.399999999907</v>
      </c>
    </row>
    <row r="5806" spans="2:6" x14ac:dyDescent="0.25">
      <c r="B5806" s="14">
        <v>5761</v>
      </c>
      <c r="C5806" s="17">
        <v>42</v>
      </c>
      <c r="D5806" s="17">
        <v>87.17</v>
      </c>
      <c r="E5806" s="17">
        <v>22656</v>
      </c>
      <c r="F5806" s="17">
        <v>732068.48</v>
      </c>
    </row>
    <row r="5807" spans="2:6" x14ac:dyDescent="0.25">
      <c r="B5807" s="14">
        <v>5762</v>
      </c>
      <c r="C5807" s="17">
        <v>42</v>
      </c>
      <c r="D5807" s="17">
        <v>93.7</v>
      </c>
      <c r="E5807" s="17">
        <v>8584</v>
      </c>
      <c r="F5807" s="17">
        <v>-306632.80000000005</v>
      </c>
    </row>
    <row r="5808" spans="2:6" x14ac:dyDescent="0.25">
      <c r="B5808" s="14">
        <v>5763</v>
      </c>
      <c r="C5808" s="17">
        <v>44</v>
      </c>
      <c r="D5808" s="17">
        <v>95.9</v>
      </c>
      <c r="E5808" s="17">
        <v>23069</v>
      </c>
      <c r="F5808" s="17">
        <v>513377.89999999991</v>
      </c>
    </row>
    <row r="5809" spans="2:6" x14ac:dyDescent="0.25">
      <c r="B5809" s="14">
        <v>5764</v>
      </c>
      <c r="C5809" s="17">
        <v>44</v>
      </c>
      <c r="D5809" s="17">
        <v>81.73</v>
      </c>
      <c r="E5809" s="17">
        <v>13329</v>
      </c>
      <c r="F5809" s="17">
        <v>126615.82999999996</v>
      </c>
    </row>
    <row r="5810" spans="2:6" x14ac:dyDescent="0.25">
      <c r="B5810" s="14">
        <v>5765</v>
      </c>
      <c r="C5810" s="17">
        <v>40</v>
      </c>
      <c r="D5810" s="17">
        <v>81.94</v>
      </c>
      <c r="E5810" s="17">
        <v>7425</v>
      </c>
      <c r="F5810" s="17">
        <v>-277829.5</v>
      </c>
    </row>
    <row r="5811" spans="2:6" x14ac:dyDescent="0.25">
      <c r="B5811" s="14">
        <v>5766</v>
      </c>
      <c r="C5811" s="17">
        <v>41</v>
      </c>
      <c r="D5811" s="17">
        <v>79.64</v>
      </c>
      <c r="E5811" s="17">
        <v>10959</v>
      </c>
      <c r="F5811" s="17">
        <v>8747.2399999999907</v>
      </c>
    </row>
    <row r="5812" spans="2:6" x14ac:dyDescent="0.25">
      <c r="B5812" s="14">
        <v>5767</v>
      </c>
      <c r="C5812" s="17">
        <v>45</v>
      </c>
      <c r="D5812" s="17">
        <v>97.26</v>
      </c>
      <c r="E5812" s="17">
        <v>7717</v>
      </c>
      <c r="F5812" s="17">
        <v>-412137.42000000004</v>
      </c>
    </row>
    <row r="5813" spans="2:6" x14ac:dyDescent="0.25">
      <c r="B5813" s="14">
        <v>5768</v>
      </c>
      <c r="C5813" s="17">
        <v>45</v>
      </c>
      <c r="D5813" s="17">
        <v>99.9</v>
      </c>
      <c r="E5813" s="17">
        <v>17556</v>
      </c>
      <c r="F5813" s="17">
        <v>99779.59999999986</v>
      </c>
    </row>
    <row r="5814" spans="2:6" x14ac:dyDescent="0.25">
      <c r="B5814" s="14">
        <v>5769</v>
      </c>
      <c r="C5814" s="17">
        <v>40</v>
      </c>
      <c r="D5814" s="17">
        <v>89.77</v>
      </c>
      <c r="E5814" s="17">
        <v>17947</v>
      </c>
      <c r="F5814" s="17">
        <v>392470.81000000006</v>
      </c>
    </row>
    <row r="5815" spans="2:6" x14ac:dyDescent="0.25">
      <c r="B5815" s="14">
        <v>5770</v>
      </c>
      <c r="C5815" s="17">
        <v>43</v>
      </c>
      <c r="D5815" s="17">
        <v>90.69</v>
      </c>
      <c r="E5815" s="17">
        <v>19484</v>
      </c>
      <c r="F5815" s="17">
        <v>422500.04000000004</v>
      </c>
    </row>
    <row r="5816" spans="2:6" x14ac:dyDescent="0.25">
      <c r="B5816" s="14">
        <v>5771</v>
      </c>
      <c r="C5816" s="17">
        <v>41</v>
      </c>
      <c r="D5816" s="17">
        <v>92.16</v>
      </c>
      <c r="E5816" s="17">
        <v>9598</v>
      </c>
      <c r="F5816" s="17">
        <v>-218067.67999999993</v>
      </c>
    </row>
    <row r="5817" spans="2:6" x14ac:dyDescent="0.25">
      <c r="B5817" s="14">
        <v>5772</v>
      </c>
      <c r="C5817" s="17">
        <v>45</v>
      </c>
      <c r="D5817" s="17">
        <v>95.38</v>
      </c>
      <c r="E5817" s="17">
        <v>21266</v>
      </c>
      <c r="F5817" s="17">
        <v>396612.92000000016</v>
      </c>
    </row>
    <row r="5818" spans="2:6" x14ac:dyDescent="0.25">
      <c r="B5818" s="14">
        <v>5773</v>
      </c>
      <c r="C5818" s="17">
        <v>42</v>
      </c>
      <c r="D5818" s="17">
        <v>87.33</v>
      </c>
      <c r="E5818" s="17">
        <v>17132</v>
      </c>
      <c r="F5818" s="17">
        <v>343586.43999999994</v>
      </c>
    </row>
    <row r="5819" spans="2:6" x14ac:dyDescent="0.25">
      <c r="B5819" s="14">
        <v>5774</v>
      </c>
      <c r="C5819" s="17">
        <v>42</v>
      </c>
      <c r="D5819" s="17">
        <v>89.33</v>
      </c>
      <c r="E5819" s="17">
        <v>18368</v>
      </c>
      <c r="F5819" s="17">
        <v>392962.56000000006</v>
      </c>
    </row>
    <row r="5820" spans="2:6" x14ac:dyDescent="0.25">
      <c r="B5820" s="14">
        <v>5775</v>
      </c>
      <c r="C5820" s="17">
        <v>41</v>
      </c>
      <c r="D5820" s="17">
        <v>94.44</v>
      </c>
      <c r="E5820" s="17">
        <v>13259</v>
      </c>
      <c r="F5820" s="17">
        <v>-7257.9599999999627</v>
      </c>
    </row>
    <row r="5821" spans="2:6" x14ac:dyDescent="0.25">
      <c r="B5821" s="14">
        <v>5776</v>
      </c>
      <c r="C5821" s="17">
        <v>41</v>
      </c>
      <c r="D5821" s="17">
        <v>91.34</v>
      </c>
      <c r="E5821" s="17">
        <v>17608</v>
      </c>
      <c r="F5821" s="17">
        <v>323749.28000000003</v>
      </c>
    </row>
    <row r="5822" spans="2:6" x14ac:dyDescent="0.25">
      <c r="B5822" s="14">
        <v>5777</v>
      </c>
      <c r="C5822" s="17">
        <v>41</v>
      </c>
      <c r="D5822" s="17">
        <v>85.5</v>
      </c>
      <c r="E5822" s="17">
        <v>18171</v>
      </c>
      <c r="F5822" s="17">
        <v>467397.5</v>
      </c>
    </row>
    <row r="5823" spans="2:6" x14ac:dyDescent="0.25">
      <c r="B5823" s="14">
        <v>5778</v>
      </c>
      <c r="C5823" s="17">
        <v>42</v>
      </c>
      <c r="D5823" s="17">
        <v>100.83</v>
      </c>
      <c r="E5823" s="17">
        <v>23785</v>
      </c>
      <c r="F5823" s="17">
        <v>486003.44999999995</v>
      </c>
    </row>
    <row r="5824" spans="2:6" x14ac:dyDescent="0.25">
      <c r="B5824" s="14">
        <v>5779</v>
      </c>
      <c r="C5824" s="17">
        <v>45</v>
      </c>
      <c r="D5824" s="17">
        <v>80.16</v>
      </c>
      <c r="E5824" s="17">
        <v>15700</v>
      </c>
      <c r="F5824" s="17">
        <v>309288</v>
      </c>
    </row>
    <row r="5825" spans="2:6" x14ac:dyDescent="0.25">
      <c r="B5825" s="14">
        <v>5780</v>
      </c>
      <c r="C5825" s="17">
        <v>42</v>
      </c>
      <c r="D5825" s="17">
        <v>103.57</v>
      </c>
      <c r="E5825" s="17">
        <v>17529</v>
      </c>
      <c r="F5825" s="17">
        <v>86574.470000000088</v>
      </c>
    </row>
    <row r="5826" spans="2:6" x14ac:dyDescent="0.25">
      <c r="B5826" s="14">
        <v>5781</v>
      </c>
      <c r="C5826" s="17">
        <v>42</v>
      </c>
      <c r="D5826" s="17">
        <v>80.3</v>
      </c>
      <c r="E5826" s="17">
        <v>17161</v>
      </c>
      <c r="F5826" s="17">
        <v>466248.69999999995</v>
      </c>
    </row>
    <row r="5827" spans="2:6" x14ac:dyDescent="0.25">
      <c r="B5827" s="14">
        <v>5782</v>
      </c>
      <c r="C5827" s="17">
        <v>41</v>
      </c>
      <c r="D5827" s="17">
        <v>92.93</v>
      </c>
      <c r="E5827" s="17">
        <v>15114</v>
      </c>
      <c r="F5827" s="17">
        <v>133467.97999999986</v>
      </c>
    </row>
    <row r="5828" spans="2:6" x14ac:dyDescent="0.25">
      <c r="B5828" s="14">
        <v>5783</v>
      </c>
      <c r="C5828" s="17">
        <v>39</v>
      </c>
      <c r="D5828" s="17">
        <v>92.51</v>
      </c>
      <c r="E5828" s="17">
        <v>15855</v>
      </c>
      <c r="F5828" s="17">
        <v>220053.94999999995</v>
      </c>
    </row>
    <row r="5829" spans="2:6" x14ac:dyDescent="0.25">
      <c r="B5829" s="14">
        <v>5784</v>
      </c>
      <c r="C5829" s="17">
        <v>45</v>
      </c>
      <c r="D5829" s="17">
        <v>103.3</v>
      </c>
      <c r="E5829" s="17">
        <v>30220</v>
      </c>
      <c r="F5829" s="17">
        <v>682154</v>
      </c>
    </row>
    <row r="5830" spans="2:6" x14ac:dyDescent="0.25">
      <c r="B5830" s="14">
        <v>5785</v>
      </c>
      <c r="C5830" s="17">
        <v>40</v>
      </c>
      <c r="D5830" s="17">
        <v>96.63</v>
      </c>
      <c r="E5830" s="17">
        <v>18320</v>
      </c>
      <c r="F5830" s="17">
        <v>292618.40000000014</v>
      </c>
    </row>
    <row r="5831" spans="2:6" x14ac:dyDescent="0.25">
      <c r="B5831" s="14">
        <v>5786</v>
      </c>
      <c r="C5831" s="17">
        <v>44</v>
      </c>
      <c r="D5831" s="17">
        <v>84.89</v>
      </c>
      <c r="E5831" s="17">
        <v>24191</v>
      </c>
      <c r="F5831" s="17">
        <v>846031.01</v>
      </c>
    </row>
    <row r="5832" spans="2:6" x14ac:dyDescent="0.25">
      <c r="B5832" s="14">
        <v>5787</v>
      </c>
      <c r="C5832" s="17">
        <v>40</v>
      </c>
      <c r="D5832" s="17">
        <v>77.73</v>
      </c>
      <c r="E5832" s="17">
        <v>19784</v>
      </c>
      <c r="F5832" s="17">
        <v>757845.67999999993</v>
      </c>
    </row>
    <row r="5833" spans="2:6" x14ac:dyDescent="0.25">
      <c r="B5833" s="14">
        <v>5788</v>
      </c>
      <c r="C5833" s="17">
        <v>39</v>
      </c>
      <c r="D5833" s="17">
        <v>80.91</v>
      </c>
      <c r="E5833" s="17">
        <v>18241</v>
      </c>
      <c r="F5833" s="17">
        <v>592680.69000000018</v>
      </c>
    </row>
    <row r="5834" spans="2:6" x14ac:dyDescent="0.25">
      <c r="B5834" s="14">
        <v>5789</v>
      </c>
      <c r="C5834" s="17">
        <v>43</v>
      </c>
      <c r="D5834" s="17">
        <v>89.26</v>
      </c>
      <c r="E5834" s="17">
        <v>18790</v>
      </c>
      <c r="F5834" s="17">
        <v>404044.59999999986</v>
      </c>
    </row>
    <row r="5835" spans="2:6" x14ac:dyDescent="0.25">
      <c r="B5835" s="14">
        <v>5790</v>
      </c>
      <c r="C5835" s="17">
        <v>39</v>
      </c>
      <c r="D5835" s="17">
        <v>87.12</v>
      </c>
      <c r="E5835" s="17">
        <v>19681</v>
      </c>
      <c r="F5835" s="17">
        <v>584351.2799999998</v>
      </c>
    </row>
    <row r="5836" spans="2:6" x14ac:dyDescent="0.25">
      <c r="B5836" s="14">
        <v>5791</v>
      </c>
      <c r="C5836" s="17">
        <v>43</v>
      </c>
      <c r="D5836" s="17">
        <v>93.82</v>
      </c>
      <c r="E5836" s="17">
        <v>12518</v>
      </c>
      <c r="F5836" s="17">
        <v>-71630.759999999893</v>
      </c>
    </row>
    <row r="5837" spans="2:6" x14ac:dyDescent="0.25">
      <c r="B5837" s="14">
        <v>5792</v>
      </c>
      <c r="C5837" s="17">
        <v>40</v>
      </c>
      <c r="D5837" s="17">
        <v>87.87</v>
      </c>
      <c r="E5837" s="17">
        <v>18542</v>
      </c>
      <c r="F5837" s="17">
        <v>468892.45999999996</v>
      </c>
    </row>
    <row r="5838" spans="2:6" x14ac:dyDescent="0.25">
      <c r="B5838" s="14">
        <v>5793</v>
      </c>
      <c r="C5838" s="17">
        <v>40</v>
      </c>
      <c r="D5838" s="17">
        <v>89.82</v>
      </c>
      <c r="E5838" s="17">
        <v>19151</v>
      </c>
      <c r="F5838" s="17">
        <v>474866.18000000017</v>
      </c>
    </row>
    <row r="5839" spans="2:6" x14ac:dyDescent="0.25">
      <c r="B5839" s="14">
        <v>5794</v>
      </c>
      <c r="C5839" s="17">
        <v>39</v>
      </c>
      <c r="D5839" s="17">
        <v>93.9</v>
      </c>
      <c r="E5839" s="17">
        <v>15245</v>
      </c>
      <c r="F5839" s="17">
        <v>157694.49999999988</v>
      </c>
    </row>
    <row r="5840" spans="2:6" x14ac:dyDescent="0.25">
      <c r="B5840" s="14">
        <v>5795</v>
      </c>
      <c r="C5840" s="17">
        <v>41</v>
      </c>
      <c r="D5840" s="17">
        <v>91.52</v>
      </c>
      <c r="E5840" s="17">
        <v>14456</v>
      </c>
      <c r="F5840" s="17">
        <v>111034.88</v>
      </c>
    </row>
    <row r="5841" spans="2:6" x14ac:dyDescent="0.25">
      <c r="B5841" s="14">
        <v>5796</v>
      </c>
      <c r="C5841" s="17">
        <v>41</v>
      </c>
      <c r="D5841" s="17">
        <v>85.16</v>
      </c>
      <c r="E5841" s="17">
        <v>25015</v>
      </c>
      <c r="F5841" s="17">
        <v>972092.60000000009</v>
      </c>
    </row>
    <row r="5842" spans="2:6" x14ac:dyDescent="0.25">
      <c r="B5842" s="14">
        <v>5797</v>
      </c>
      <c r="C5842" s="17">
        <v>42</v>
      </c>
      <c r="D5842" s="17">
        <v>91.3</v>
      </c>
      <c r="E5842" s="17">
        <v>18827</v>
      </c>
      <c r="F5842" s="17">
        <v>386933.90000000014</v>
      </c>
    </row>
    <row r="5843" spans="2:6" x14ac:dyDescent="0.25">
      <c r="B5843" s="14">
        <v>5798</v>
      </c>
      <c r="C5843" s="17">
        <v>39</v>
      </c>
      <c r="D5843" s="17">
        <v>102.68</v>
      </c>
      <c r="E5843" s="17">
        <v>15873</v>
      </c>
      <c r="F5843" s="17">
        <v>59840.35999999987</v>
      </c>
    </row>
    <row r="5844" spans="2:6" x14ac:dyDescent="0.25">
      <c r="B5844" s="14">
        <v>5799</v>
      </c>
      <c r="C5844" s="17">
        <v>41</v>
      </c>
      <c r="D5844" s="17">
        <v>75.790000000000006</v>
      </c>
      <c r="E5844" s="17">
        <v>18608</v>
      </c>
      <c r="F5844" s="17">
        <v>679763.67999999993</v>
      </c>
    </row>
    <row r="5845" spans="2:6" x14ac:dyDescent="0.25">
      <c r="B5845" s="14">
        <v>5800</v>
      </c>
      <c r="C5845" s="17">
        <v>45</v>
      </c>
      <c r="D5845" s="17">
        <v>93.1</v>
      </c>
      <c r="E5845" s="17">
        <v>13011</v>
      </c>
      <c r="F5845" s="17">
        <v>-57630.099999999977</v>
      </c>
    </row>
    <row r="5846" spans="2:6" x14ac:dyDescent="0.25">
      <c r="B5846" s="14">
        <v>5801</v>
      </c>
      <c r="C5846" s="17">
        <v>40</v>
      </c>
      <c r="D5846" s="17">
        <v>89.85</v>
      </c>
      <c r="E5846" s="17">
        <v>14471</v>
      </c>
      <c r="F5846" s="17">
        <v>150669.65000000014</v>
      </c>
    </row>
    <row r="5847" spans="2:6" x14ac:dyDescent="0.25">
      <c r="B5847" s="14">
        <v>5802</v>
      </c>
      <c r="C5847" s="17">
        <v>41</v>
      </c>
      <c r="D5847" s="17">
        <v>79.33</v>
      </c>
      <c r="E5847" s="17">
        <v>17606</v>
      </c>
      <c r="F5847" s="17">
        <v>535064.02</v>
      </c>
    </row>
    <row r="5848" spans="2:6" x14ac:dyDescent="0.25">
      <c r="B5848" s="14">
        <v>5803</v>
      </c>
      <c r="C5848" s="17">
        <v>41</v>
      </c>
      <c r="D5848" s="17">
        <v>90.45</v>
      </c>
      <c r="E5848" s="17">
        <v>18484</v>
      </c>
      <c r="F5848" s="17">
        <v>398594.19999999995</v>
      </c>
    </row>
    <row r="5849" spans="2:6" x14ac:dyDescent="0.25">
      <c r="B5849" s="14">
        <v>5804</v>
      </c>
      <c r="C5849" s="17">
        <v>39</v>
      </c>
      <c r="D5849" s="17">
        <v>95.43</v>
      </c>
      <c r="E5849" s="17">
        <v>15964</v>
      </c>
      <c r="F5849" s="17">
        <v>180795.47999999986</v>
      </c>
    </row>
    <row r="5850" spans="2:6" x14ac:dyDescent="0.25">
      <c r="B5850" s="14">
        <v>5805</v>
      </c>
      <c r="C5850" s="17">
        <v>41</v>
      </c>
      <c r="D5850" s="17">
        <v>92.1</v>
      </c>
      <c r="E5850" s="17">
        <v>16262</v>
      </c>
      <c r="F5850" s="17">
        <v>221665.80000000005</v>
      </c>
    </row>
    <row r="5851" spans="2:6" x14ac:dyDescent="0.25">
      <c r="B5851" s="14">
        <v>5806</v>
      </c>
      <c r="C5851" s="17">
        <v>41</v>
      </c>
      <c r="D5851" s="17">
        <v>101.9</v>
      </c>
      <c r="E5851" s="17">
        <v>29882</v>
      </c>
      <c r="F5851" s="17">
        <v>826380.19999999972</v>
      </c>
    </row>
    <row r="5852" spans="2:6" x14ac:dyDescent="0.25">
      <c r="B5852" s="14">
        <v>5807</v>
      </c>
      <c r="C5852" s="17">
        <v>41</v>
      </c>
      <c r="D5852" s="17">
        <v>99.8</v>
      </c>
      <c r="E5852" s="17">
        <v>12739</v>
      </c>
      <c r="F5852" s="17">
        <v>-108590.19999999995</v>
      </c>
    </row>
    <row r="5853" spans="2:6" x14ac:dyDescent="0.25">
      <c r="B5853" s="14">
        <v>5808</v>
      </c>
      <c r="C5853" s="17">
        <v>40</v>
      </c>
      <c r="D5853" s="17">
        <v>100.5</v>
      </c>
      <c r="E5853" s="17">
        <v>17317</v>
      </c>
      <c r="F5853" s="17">
        <v>163044.5</v>
      </c>
    </row>
    <row r="5854" spans="2:6" x14ac:dyDescent="0.25">
      <c r="B5854" s="14">
        <v>5809</v>
      </c>
      <c r="C5854" s="17">
        <v>41</v>
      </c>
      <c r="D5854" s="17">
        <v>98.37</v>
      </c>
      <c r="E5854" s="17">
        <v>11854</v>
      </c>
      <c r="F5854" s="17">
        <v>-143145.9800000001</v>
      </c>
    </row>
    <row r="5855" spans="2:6" x14ac:dyDescent="0.25">
      <c r="B5855" s="14">
        <v>5810</v>
      </c>
      <c r="C5855" s="17">
        <v>39</v>
      </c>
      <c r="D5855" s="17">
        <v>99.27</v>
      </c>
      <c r="E5855" s="17">
        <v>25238</v>
      </c>
      <c r="F5855" s="17">
        <v>682703.74</v>
      </c>
    </row>
    <row r="5856" spans="2:6" x14ac:dyDescent="0.25">
      <c r="B5856" s="14">
        <v>5811</v>
      </c>
      <c r="C5856" s="17">
        <v>40</v>
      </c>
      <c r="D5856" s="17">
        <v>87.98</v>
      </c>
      <c r="E5856" s="17">
        <v>11329</v>
      </c>
      <c r="F5856" s="17">
        <v>-45414.420000000042</v>
      </c>
    </row>
    <row r="5857" spans="2:6" x14ac:dyDescent="0.25">
      <c r="B5857" s="14">
        <v>5812</v>
      </c>
      <c r="C5857" s="17">
        <v>42</v>
      </c>
      <c r="D5857" s="17">
        <v>95.79</v>
      </c>
      <c r="E5857" s="17">
        <v>22420</v>
      </c>
      <c r="F5857" s="17">
        <v>522328.19999999995</v>
      </c>
    </row>
    <row r="5858" spans="2:6" x14ac:dyDescent="0.25">
      <c r="B5858" s="14">
        <v>5813</v>
      </c>
      <c r="C5858" s="17">
        <v>44</v>
      </c>
      <c r="D5858" s="17">
        <v>86.22</v>
      </c>
      <c r="E5858" s="17">
        <v>12394</v>
      </c>
      <c r="F5858" s="17">
        <v>2459.3200000000652</v>
      </c>
    </row>
    <row r="5859" spans="2:6" x14ac:dyDescent="0.25">
      <c r="B5859" s="14">
        <v>5814</v>
      </c>
      <c r="C5859" s="17">
        <v>40</v>
      </c>
      <c r="D5859" s="17">
        <v>99.3</v>
      </c>
      <c r="E5859" s="17">
        <v>10645</v>
      </c>
      <c r="F5859" s="17">
        <v>-214493.5</v>
      </c>
    </row>
    <row r="5860" spans="2:6" x14ac:dyDescent="0.25">
      <c r="B5860" s="14">
        <v>5815</v>
      </c>
      <c r="C5860" s="17">
        <v>43</v>
      </c>
      <c r="D5860" s="17">
        <v>79.77</v>
      </c>
      <c r="E5860" s="17">
        <v>15514</v>
      </c>
      <c r="F5860" s="17">
        <v>332632.21999999997</v>
      </c>
    </row>
    <row r="5861" spans="2:6" x14ac:dyDescent="0.25">
      <c r="B5861" s="14">
        <v>5816</v>
      </c>
      <c r="C5861" s="17">
        <v>42</v>
      </c>
      <c r="D5861" s="17">
        <v>86.8</v>
      </c>
      <c r="E5861" s="17">
        <v>12712</v>
      </c>
      <c r="F5861" s="17">
        <v>42382.400000000023</v>
      </c>
    </row>
    <row r="5862" spans="2:6" x14ac:dyDescent="0.25">
      <c r="B5862" s="14">
        <v>5817</v>
      </c>
      <c r="C5862" s="17">
        <v>44</v>
      </c>
      <c r="D5862" s="17">
        <v>88.07</v>
      </c>
      <c r="E5862" s="17">
        <v>20379</v>
      </c>
      <c r="F5862" s="17">
        <v>513966.4700000002</v>
      </c>
    </row>
    <row r="5863" spans="2:6" x14ac:dyDescent="0.25">
      <c r="B5863" s="14">
        <v>5818</v>
      </c>
      <c r="C5863" s="17">
        <v>43</v>
      </c>
      <c r="D5863" s="17">
        <v>76.540000000000006</v>
      </c>
      <c r="E5863" s="17">
        <v>22031</v>
      </c>
      <c r="F5863" s="17">
        <v>900583.25999999978</v>
      </c>
    </row>
    <row r="5864" spans="2:6" x14ac:dyDescent="0.25">
      <c r="B5864" s="14">
        <v>5819</v>
      </c>
      <c r="C5864" s="17">
        <v>43</v>
      </c>
      <c r="D5864" s="17">
        <v>84.66</v>
      </c>
      <c r="E5864" s="17">
        <v>20382</v>
      </c>
      <c r="F5864" s="17">
        <v>604051.88000000012</v>
      </c>
    </row>
    <row r="5865" spans="2:6" x14ac:dyDescent="0.25">
      <c r="B5865" s="14">
        <v>5820</v>
      </c>
      <c r="C5865" s="17">
        <v>41</v>
      </c>
      <c r="D5865" s="17">
        <v>77.62</v>
      </c>
      <c r="E5865" s="17">
        <v>26586</v>
      </c>
      <c r="F5865" s="17">
        <v>1286982.6799999997</v>
      </c>
    </row>
    <row r="5866" spans="2:6" x14ac:dyDescent="0.25">
      <c r="B5866" s="14">
        <v>5821</v>
      </c>
      <c r="C5866" s="17">
        <v>40</v>
      </c>
      <c r="D5866" s="17">
        <v>92.3</v>
      </c>
      <c r="E5866" s="17">
        <v>24723</v>
      </c>
      <c r="F5866" s="17">
        <v>799024.10000000009</v>
      </c>
    </row>
    <row r="5867" spans="2:6" x14ac:dyDescent="0.25">
      <c r="B5867" s="14">
        <v>5822</v>
      </c>
      <c r="C5867" s="17">
        <v>40</v>
      </c>
      <c r="D5867" s="17">
        <v>86.67</v>
      </c>
      <c r="E5867" s="17">
        <v>14613</v>
      </c>
      <c r="F5867" s="17">
        <v>206958.29000000004</v>
      </c>
    </row>
    <row r="5868" spans="2:6" x14ac:dyDescent="0.25">
      <c r="B5868" s="14">
        <v>5823</v>
      </c>
      <c r="C5868" s="17">
        <v>42</v>
      </c>
      <c r="D5868" s="17">
        <v>99.38</v>
      </c>
      <c r="E5868" s="17">
        <v>16863</v>
      </c>
      <c r="F5868" s="17">
        <v>121646.06000000006</v>
      </c>
    </row>
    <row r="5869" spans="2:6" x14ac:dyDescent="0.25">
      <c r="B5869" s="14">
        <v>5824</v>
      </c>
      <c r="C5869" s="17">
        <v>42</v>
      </c>
      <c r="D5869" s="17">
        <v>103.89</v>
      </c>
      <c r="E5869" s="17">
        <v>14741</v>
      </c>
      <c r="F5869" s="17">
        <v>-67105.489999999991</v>
      </c>
    </row>
    <row r="5870" spans="2:6" x14ac:dyDescent="0.25">
      <c r="B5870" s="14">
        <v>5825</v>
      </c>
      <c r="C5870" s="17">
        <v>41</v>
      </c>
      <c r="D5870" s="17">
        <v>75.930000000000007</v>
      </c>
      <c r="E5870" s="17">
        <v>15642</v>
      </c>
      <c r="F5870" s="17">
        <v>433738.93999999994</v>
      </c>
    </row>
    <row r="5871" spans="2:6" x14ac:dyDescent="0.25">
      <c r="B5871" s="14">
        <v>5826</v>
      </c>
      <c r="C5871" s="17">
        <v>42</v>
      </c>
      <c r="D5871" s="17">
        <v>80.81</v>
      </c>
      <c r="E5871" s="17">
        <v>11991</v>
      </c>
      <c r="F5871" s="17">
        <v>63594.289999999921</v>
      </c>
    </row>
    <row r="5872" spans="2:6" x14ac:dyDescent="0.25">
      <c r="B5872" s="14">
        <v>5827</v>
      </c>
      <c r="C5872" s="17">
        <v>42</v>
      </c>
      <c r="D5872" s="17">
        <v>93.84</v>
      </c>
      <c r="E5872" s="17">
        <v>29102</v>
      </c>
      <c r="F5872" s="17">
        <v>988082.31999999983</v>
      </c>
    </row>
    <row r="5873" spans="2:6" x14ac:dyDescent="0.25">
      <c r="B5873" s="14">
        <v>5828</v>
      </c>
      <c r="C5873" s="17">
        <v>41</v>
      </c>
      <c r="D5873" s="17">
        <v>88.83</v>
      </c>
      <c r="E5873" s="17">
        <v>22344</v>
      </c>
      <c r="F5873" s="17">
        <v>695534.48</v>
      </c>
    </row>
    <row r="5874" spans="2:6" x14ac:dyDescent="0.25">
      <c r="B5874" s="14">
        <v>5829</v>
      </c>
      <c r="C5874" s="17">
        <v>40</v>
      </c>
      <c r="D5874" s="17">
        <v>100.26</v>
      </c>
      <c r="E5874" s="17">
        <v>13384</v>
      </c>
      <c r="F5874" s="17">
        <v>-63823.840000000084</v>
      </c>
    </row>
    <row r="5875" spans="2:6" x14ac:dyDescent="0.25">
      <c r="B5875" s="14">
        <v>5830</v>
      </c>
      <c r="C5875" s="17">
        <v>42</v>
      </c>
      <c r="D5875" s="17">
        <v>82.42</v>
      </c>
      <c r="E5875" s="17">
        <v>15753</v>
      </c>
      <c r="F5875" s="17">
        <v>324858.74</v>
      </c>
    </row>
    <row r="5876" spans="2:6" x14ac:dyDescent="0.25">
      <c r="B5876" s="14">
        <v>5831</v>
      </c>
      <c r="C5876" s="17">
        <v>40</v>
      </c>
      <c r="D5876" s="17">
        <v>78.53</v>
      </c>
      <c r="E5876" s="17">
        <v>12785</v>
      </c>
      <c r="F5876" s="17">
        <v>178808.94999999995</v>
      </c>
    </row>
    <row r="5877" spans="2:6" x14ac:dyDescent="0.25">
      <c r="B5877" s="14">
        <v>5832</v>
      </c>
      <c r="C5877" s="17">
        <v>40</v>
      </c>
      <c r="D5877" s="17">
        <v>80.56</v>
      </c>
      <c r="E5877" s="17">
        <v>16484</v>
      </c>
      <c r="F5877" s="17">
        <v>443004.95999999996</v>
      </c>
    </row>
    <row r="5878" spans="2:6" x14ac:dyDescent="0.25">
      <c r="B5878" s="14">
        <v>5833</v>
      </c>
      <c r="C5878" s="17">
        <v>40</v>
      </c>
      <c r="D5878" s="17">
        <v>93.17</v>
      </c>
      <c r="E5878" s="17">
        <v>18004</v>
      </c>
      <c r="F5878" s="17">
        <v>335203.32000000007</v>
      </c>
    </row>
    <row r="5879" spans="2:6" x14ac:dyDescent="0.25">
      <c r="B5879" s="14">
        <v>5834</v>
      </c>
      <c r="C5879" s="17">
        <v>40</v>
      </c>
      <c r="D5879" s="17">
        <v>97.9</v>
      </c>
      <c r="E5879" s="17">
        <v>13965</v>
      </c>
      <c r="F5879" s="17">
        <v>3261.4999999998836</v>
      </c>
    </row>
    <row r="5880" spans="2:6" x14ac:dyDescent="0.25">
      <c r="B5880" s="14">
        <v>5835</v>
      </c>
      <c r="C5880" s="17">
        <v>44</v>
      </c>
      <c r="D5880" s="17">
        <v>104.9</v>
      </c>
      <c r="E5880" s="17">
        <v>19299</v>
      </c>
      <c r="F5880" s="17">
        <v>116879.89999999991</v>
      </c>
    </row>
    <row r="5881" spans="2:6" x14ac:dyDescent="0.25">
      <c r="B5881" s="14">
        <v>5836</v>
      </c>
      <c r="C5881" s="17">
        <v>42</v>
      </c>
      <c r="D5881" s="17">
        <v>76.260000000000005</v>
      </c>
      <c r="E5881" s="17">
        <v>13409</v>
      </c>
      <c r="F5881" s="17">
        <v>232642.65999999992</v>
      </c>
    </row>
    <row r="5882" spans="2:6" x14ac:dyDescent="0.25">
      <c r="B5882" s="14">
        <v>5837</v>
      </c>
      <c r="C5882" s="17">
        <v>42</v>
      </c>
      <c r="D5882" s="17">
        <v>90.94</v>
      </c>
      <c r="E5882" s="17">
        <v>13134</v>
      </c>
      <c r="F5882" s="17">
        <v>17632.040000000037</v>
      </c>
    </row>
    <row r="5883" spans="2:6" x14ac:dyDescent="0.25">
      <c r="B5883" s="14">
        <v>5838</v>
      </c>
      <c r="C5883" s="17">
        <v>39</v>
      </c>
      <c r="D5883" s="17">
        <v>77.739999999999995</v>
      </c>
      <c r="E5883" s="17">
        <v>16759</v>
      </c>
      <c r="F5883" s="17">
        <v>528595.34000000008</v>
      </c>
    </row>
    <row r="5884" spans="2:6" x14ac:dyDescent="0.25">
      <c r="B5884" s="14">
        <v>5839</v>
      </c>
      <c r="C5884" s="17">
        <v>41</v>
      </c>
      <c r="D5884" s="17">
        <v>86.79</v>
      </c>
      <c r="E5884" s="17">
        <v>20818</v>
      </c>
      <c r="F5884" s="17">
        <v>632449.7799999998</v>
      </c>
    </row>
    <row r="5885" spans="2:6" x14ac:dyDescent="0.25">
      <c r="B5885" s="14">
        <v>5840</v>
      </c>
      <c r="C5885" s="17">
        <v>43</v>
      </c>
      <c r="D5885" s="17">
        <v>92.2</v>
      </c>
      <c r="E5885" s="17">
        <v>11815</v>
      </c>
      <c r="F5885" s="17">
        <v>-96203</v>
      </c>
    </row>
    <row r="5886" spans="2:6" x14ac:dyDescent="0.25">
      <c r="B5886" s="14">
        <v>5841</v>
      </c>
      <c r="C5886" s="17">
        <v>39</v>
      </c>
      <c r="D5886" s="17">
        <v>85.03</v>
      </c>
      <c r="E5886" s="17">
        <v>19509</v>
      </c>
      <c r="F5886" s="17">
        <v>612589.73</v>
      </c>
    </row>
    <row r="5887" spans="2:6" x14ac:dyDescent="0.25">
      <c r="B5887" s="14">
        <v>5842</v>
      </c>
      <c r="C5887" s="17">
        <v>42</v>
      </c>
      <c r="D5887" s="17">
        <v>78.31</v>
      </c>
      <c r="E5887" s="17">
        <v>23616</v>
      </c>
      <c r="F5887" s="17">
        <v>1008343.04</v>
      </c>
    </row>
    <row r="5888" spans="2:6" x14ac:dyDescent="0.25">
      <c r="B5888" s="14">
        <v>5843</v>
      </c>
      <c r="C5888" s="17">
        <v>41</v>
      </c>
      <c r="D5888" s="17">
        <v>91.39</v>
      </c>
      <c r="E5888" s="17">
        <v>25931</v>
      </c>
      <c r="F5888" s="17">
        <v>877263.90999999992</v>
      </c>
    </row>
    <row r="5889" spans="2:6" x14ac:dyDescent="0.25">
      <c r="B5889" s="14">
        <v>5844</v>
      </c>
      <c r="C5889" s="17">
        <v>39</v>
      </c>
      <c r="D5889" s="17">
        <v>81.88</v>
      </c>
      <c r="E5889" s="17">
        <v>18493</v>
      </c>
      <c r="F5889" s="17">
        <v>594673.16000000015</v>
      </c>
    </row>
    <row r="5890" spans="2:6" x14ac:dyDescent="0.25">
      <c r="B5890" s="14">
        <v>5845</v>
      </c>
      <c r="C5890" s="17">
        <v>44</v>
      </c>
      <c r="D5890" s="17">
        <v>94.24</v>
      </c>
      <c r="E5890" s="17">
        <v>21427</v>
      </c>
      <c r="F5890" s="17">
        <v>451904.52</v>
      </c>
    </row>
    <row r="5891" spans="2:6" x14ac:dyDescent="0.25">
      <c r="B5891" s="14">
        <v>5846</v>
      </c>
      <c r="C5891" s="17">
        <v>39</v>
      </c>
      <c r="D5891" s="17">
        <v>86.05</v>
      </c>
      <c r="E5891" s="17">
        <v>16751</v>
      </c>
      <c r="F5891" s="17">
        <v>388736.44999999995</v>
      </c>
    </row>
    <row r="5892" spans="2:6" x14ac:dyDescent="0.25">
      <c r="B5892" s="14">
        <v>5847</v>
      </c>
      <c r="C5892" s="17">
        <v>42</v>
      </c>
      <c r="D5892" s="17">
        <v>76.959999999999994</v>
      </c>
      <c r="E5892" s="17">
        <v>13870</v>
      </c>
      <c r="F5892" s="17">
        <v>260154.80000000005</v>
      </c>
    </row>
    <row r="5893" spans="2:6" x14ac:dyDescent="0.25">
      <c r="B5893" s="14">
        <v>5848</v>
      </c>
      <c r="C5893" s="17">
        <v>39</v>
      </c>
      <c r="D5893" s="17">
        <v>85.58</v>
      </c>
      <c r="E5893" s="17">
        <v>18443</v>
      </c>
      <c r="F5893" s="17">
        <v>522528.06000000006</v>
      </c>
    </row>
    <row r="5894" spans="2:6" x14ac:dyDescent="0.25">
      <c r="B5894" s="14">
        <v>5849</v>
      </c>
      <c r="C5894" s="17">
        <v>41</v>
      </c>
      <c r="D5894" s="17">
        <v>93.79</v>
      </c>
      <c r="E5894" s="17">
        <v>9254</v>
      </c>
      <c r="F5894" s="17">
        <v>-255800.66000000003</v>
      </c>
    </row>
    <row r="5895" spans="2:6" x14ac:dyDescent="0.25">
      <c r="B5895" s="14">
        <v>5850</v>
      </c>
      <c r="C5895" s="17">
        <v>45</v>
      </c>
      <c r="D5895" s="17">
        <v>81.790000000000006</v>
      </c>
      <c r="E5895" s="17">
        <v>14658</v>
      </c>
      <c r="F5895" s="17">
        <v>208454.17999999993</v>
      </c>
    </row>
    <row r="5896" spans="2:6" x14ac:dyDescent="0.25">
      <c r="B5896" s="14">
        <v>5851</v>
      </c>
      <c r="C5896" s="17">
        <v>43</v>
      </c>
      <c r="D5896" s="17">
        <v>92.52</v>
      </c>
      <c r="E5896" s="17">
        <v>18648</v>
      </c>
      <c r="F5896" s="17">
        <v>333775.04000000004</v>
      </c>
    </row>
    <row r="5897" spans="2:6" x14ac:dyDescent="0.25">
      <c r="B5897" s="14">
        <v>5852</v>
      </c>
      <c r="C5897" s="17">
        <v>42</v>
      </c>
      <c r="D5897" s="17">
        <v>92.39</v>
      </c>
      <c r="E5897" s="17">
        <v>7586</v>
      </c>
      <c r="F5897" s="17">
        <v>-359868.54</v>
      </c>
    </row>
    <row r="5898" spans="2:6" x14ac:dyDescent="0.25">
      <c r="B5898" s="14">
        <v>5853</v>
      </c>
      <c r="C5898" s="17">
        <v>40</v>
      </c>
      <c r="D5898" s="17">
        <v>100.59</v>
      </c>
      <c r="E5898" s="17">
        <v>13786</v>
      </c>
      <c r="F5898" s="17">
        <v>-44759.739999999991</v>
      </c>
    </row>
    <row r="5899" spans="2:6" x14ac:dyDescent="0.25">
      <c r="B5899" s="14">
        <v>5854</v>
      </c>
      <c r="C5899" s="17">
        <v>41</v>
      </c>
      <c r="D5899" s="17">
        <v>90.8</v>
      </c>
      <c r="E5899" s="17">
        <v>20365</v>
      </c>
      <c r="F5899" s="17">
        <v>518528</v>
      </c>
    </row>
    <row r="5900" spans="2:6" x14ac:dyDescent="0.25">
      <c r="B5900" s="14">
        <v>5855</v>
      </c>
      <c r="C5900" s="17">
        <v>43</v>
      </c>
      <c r="D5900" s="17">
        <v>93.45</v>
      </c>
      <c r="E5900" s="17">
        <v>23904</v>
      </c>
      <c r="F5900" s="17">
        <v>645195.19999999995</v>
      </c>
    </row>
    <row r="5901" spans="2:6" x14ac:dyDescent="0.25">
      <c r="B5901" s="14">
        <v>5856</v>
      </c>
      <c r="C5901" s="17">
        <v>42</v>
      </c>
      <c r="D5901" s="17">
        <v>79.37</v>
      </c>
      <c r="E5901" s="17">
        <v>19936</v>
      </c>
      <c r="F5901" s="17">
        <v>697631.67999999993</v>
      </c>
    </row>
    <row r="5902" spans="2:6" x14ac:dyDescent="0.25">
      <c r="B5902" s="14">
        <v>5857</v>
      </c>
      <c r="C5902" s="17">
        <v>45</v>
      </c>
      <c r="D5902" s="17">
        <v>98.67</v>
      </c>
      <c r="E5902" s="17">
        <v>17662</v>
      </c>
      <c r="F5902" s="17">
        <v>127238.45999999996</v>
      </c>
    </row>
    <row r="5903" spans="2:6" x14ac:dyDescent="0.25">
      <c r="B5903" s="14">
        <v>5858</v>
      </c>
      <c r="C5903" s="17">
        <v>42</v>
      </c>
      <c r="D5903" s="17">
        <v>102.1</v>
      </c>
      <c r="E5903" s="17">
        <v>25222</v>
      </c>
      <c r="F5903" s="17">
        <v>534687.80000000005</v>
      </c>
    </row>
    <row r="5904" spans="2:6" x14ac:dyDescent="0.25">
      <c r="B5904" s="14">
        <v>5859</v>
      </c>
      <c r="C5904" s="17">
        <v>45</v>
      </c>
      <c r="D5904" s="17">
        <v>93.71</v>
      </c>
      <c r="E5904" s="17">
        <v>19339</v>
      </c>
      <c r="F5904" s="17">
        <v>315948.31000000006</v>
      </c>
    </row>
    <row r="5905" spans="2:6" x14ac:dyDescent="0.25">
      <c r="B5905" s="14">
        <v>5860</v>
      </c>
      <c r="C5905" s="17">
        <v>42</v>
      </c>
      <c r="D5905" s="17">
        <v>103.27</v>
      </c>
      <c r="E5905" s="17">
        <v>24923</v>
      </c>
      <c r="F5905" s="17">
        <v>489112.79000000004</v>
      </c>
    </row>
    <row r="5906" spans="2:6" x14ac:dyDescent="0.25">
      <c r="B5906" s="14">
        <v>5861</v>
      </c>
      <c r="C5906" s="17">
        <v>39</v>
      </c>
      <c r="D5906" s="17">
        <v>85.66</v>
      </c>
      <c r="E5906" s="17">
        <v>16670</v>
      </c>
      <c r="F5906" s="17">
        <v>389247.80000000005</v>
      </c>
    </row>
    <row r="5907" spans="2:6" x14ac:dyDescent="0.25">
      <c r="B5907" s="14">
        <v>5862</v>
      </c>
      <c r="C5907" s="17">
        <v>43</v>
      </c>
      <c r="D5907" s="17">
        <v>96.27</v>
      </c>
      <c r="E5907" s="17">
        <v>14233</v>
      </c>
      <c r="F5907" s="17">
        <v>137.09000000008382</v>
      </c>
    </row>
    <row r="5908" spans="2:6" x14ac:dyDescent="0.25">
      <c r="B5908" s="14">
        <v>5863</v>
      </c>
      <c r="C5908" s="17">
        <v>40</v>
      </c>
      <c r="D5908" s="17">
        <v>102.85</v>
      </c>
      <c r="E5908" s="17">
        <v>23787</v>
      </c>
      <c r="F5908" s="17">
        <v>485640.05000000005</v>
      </c>
    </row>
    <row r="5909" spans="2:6" x14ac:dyDescent="0.25">
      <c r="B5909" s="14">
        <v>5864</v>
      </c>
      <c r="C5909" s="17">
        <v>40</v>
      </c>
      <c r="D5909" s="17">
        <v>88.15</v>
      </c>
      <c r="E5909" s="17">
        <v>18855</v>
      </c>
      <c r="F5909" s="17">
        <v>485876.75</v>
      </c>
    </row>
    <row r="5910" spans="2:6" x14ac:dyDescent="0.25">
      <c r="B5910" s="14">
        <v>5865</v>
      </c>
      <c r="C5910" s="17">
        <v>40</v>
      </c>
      <c r="D5910" s="17">
        <v>76.33</v>
      </c>
      <c r="E5910" s="17">
        <v>20137</v>
      </c>
      <c r="F5910" s="17">
        <v>814725.79</v>
      </c>
    </row>
    <row r="5911" spans="2:6" x14ac:dyDescent="0.25">
      <c r="B5911" s="14">
        <v>5866</v>
      </c>
      <c r="C5911" s="17">
        <v>42</v>
      </c>
      <c r="D5911" s="17">
        <v>104.83</v>
      </c>
      <c r="E5911" s="17">
        <v>16068</v>
      </c>
      <c r="F5911" s="17">
        <v>-11732.439999999944</v>
      </c>
    </row>
    <row r="5912" spans="2:6" x14ac:dyDescent="0.25">
      <c r="B5912" s="14">
        <v>5867</v>
      </c>
      <c r="C5912" s="17">
        <v>44</v>
      </c>
      <c r="D5912" s="17">
        <v>82.2</v>
      </c>
      <c r="E5912" s="17">
        <v>18875</v>
      </c>
      <c r="F5912" s="17">
        <v>524100</v>
      </c>
    </row>
    <row r="5913" spans="2:6" x14ac:dyDescent="0.25">
      <c r="B5913" s="14">
        <v>5868</v>
      </c>
      <c r="C5913" s="17">
        <v>43</v>
      </c>
      <c r="D5913" s="17">
        <v>97.83</v>
      </c>
      <c r="E5913" s="17">
        <v>16505</v>
      </c>
      <c r="F5913" s="17">
        <v>110095.84999999998</v>
      </c>
    </row>
    <row r="5914" spans="2:6" x14ac:dyDescent="0.25">
      <c r="B5914" s="14">
        <v>5869</v>
      </c>
      <c r="C5914" s="17">
        <v>41</v>
      </c>
      <c r="D5914" s="17">
        <v>101.72</v>
      </c>
      <c r="E5914" s="17">
        <v>18139</v>
      </c>
      <c r="F5914" s="17">
        <v>170862.92000000004</v>
      </c>
    </row>
    <row r="5915" spans="2:6" x14ac:dyDescent="0.25">
      <c r="B5915" s="14">
        <v>5870</v>
      </c>
      <c r="C5915" s="17">
        <v>41</v>
      </c>
      <c r="D5915" s="17">
        <v>93.19</v>
      </c>
      <c r="E5915" s="17">
        <v>11728</v>
      </c>
      <c r="F5915" s="17">
        <v>-89908.319999999949</v>
      </c>
    </row>
    <row r="5916" spans="2:6" x14ac:dyDescent="0.25">
      <c r="B5916" s="14">
        <v>5871</v>
      </c>
      <c r="C5916" s="17">
        <v>43</v>
      </c>
      <c r="D5916" s="17">
        <v>95.45</v>
      </c>
      <c r="E5916" s="17">
        <v>19104</v>
      </c>
      <c r="F5916" s="17">
        <v>306747.19999999995</v>
      </c>
    </row>
    <row r="5917" spans="2:6" x14ac:dyDescent="0.25">
      <c r="B5917" s="14">
        <v>5872</v>
      </c>
      <c r="C5917" s="17">
        <v>41</v>
      </c>
      <c r="D5917" s="17">
        <v>98.04</v>
      </c>
      <c r="E5917" s="17">
        <v>20796</v>
      </c>
      <c r="F5917" s="17">
        <v>396928.15999999992</v>
      </c>
    </row>
    <row r="5918" spans="2:6" x14ac:dyDescent="0.25">
      <c r="B5918" s="14">
        <v>5873</v>
      </c>
      <c r="C5918" s="17">
        <v>39</v>
      </c>
      <c r="D5918" s="17">
        <v>91.62</v>
      </c>
      <c r="E5918" s="17">
        <v>18415</v>
      </c>
      <c r="F5918" s="17">
        <v>409217.69999999995</v>
      </c>
    </row>
    <row r="5919" spans="2:6" x14ac:dyDescent="0.25">
      <c r="B5919" s="14">
        <v>5874</v>
      </c>
      <c r="C5919" s="17">
        <v>44</v>
      </c>
      <c r="D5919" s="17">
        <v>101.48</v>
      </c>
      <c r="E5919" s="17">
        <v>18655</v>
      </c>
      <c r="F5919" s="17">
        <v>148415.59999999998</v>
      </c>
    </row>
    <row r="5920" spans="2:6" x14ac:dyDescent="0.25">
      <c r="B5920" s="14">
        <v>5875</v>
      </c>
      <c r="C5920" s="17">
        <v>42</v>
      </c>
      <c r="D5920" s="17">
        <v>100.87</v>
      </c>
      <c r="E5920" s="17">
        <v>22430</v>
      </c>
      <c r="F5920" s="17">
        <v>408995.89999999991</v>
      </c>
    </row>
    <row r="5921" spans="2:6" x14ac:dyDescent="0.25">
      <c r="B5921" s="14">
        <v>5876</v>
      </c>
      <c r="C5921" s="17">
        <v>42</v>
      </c>
      <c r="D5921" s="17">
        <v>93.42</v>
      </c>
      <c r="E5921" s="17">
        <v>17728</v>
      </c>
      <c r="F5921" s="17">
        <v>277146.23999999999</v>
      </c>
    </row>
    <row r="5922" spans="2:6" x14ac:dyDescent="0.25">
      <c r="B5922" s="14">
        <v>5877</v>
      </c>
      <c r="C5922" s="17">
        <v>42</v>
      </c>
      <c r="D5922" s="17">
        <v>83.4</v>
      </c>
      <c r="E5922" s="17">
        <v>22898</v>
      </c>
      <c r="F5922" s="17">
        <v>835292.79999999981</v>
      </c>
    </row>
    <row r="5923" spans="2:6" x14ac:dyDescent="0.25">
      <c r="B5923" s="14">
        <v>5878</v>
      </c>
      <c r="C5923" s="17">
        <v>45</v>
      </c>
      <c r="D5923" s="17">
        <v>84.53</v>
      </c>
      <c r="E5923" s="17">
        <v>15427</v>
      </c>
      <c r="F5923" s="17">
        <v>221713.68999999994</v>
      </c>
    </row>
    <row r="5924" spans="2:6" x14ac:dyDescent="0.25">
      <c r="B5924" s="14">
        <v>5879</v>
      </c>
      <c r="C5924" s="17">
        <v>45</v>
      </c>
      <c r="D5924" s="17">
        <v>80.16</v>
      </c>
      <c r="E5924" s="17">
        <v>17366</v>
      </c>
      <c r="F5924" s="17">
        <v>432305.43999999994</v>
      </c>
    </row>
    <row r="5925" spans="2:6" x14ac:dyDescent="0.25">
      <c r="B5925" s="14">
        <v>5880</v>
      </c>
      <c r="C5925" s="17">
        <v>44</v>
      </c>
      <c r="D5925" s="17">
        <v>99.59</v>
      </c>
      <c r="E5925" s="17">
        <v>18400</v>
      </c>
      <c r="F5925" s="17">
        <v>169543.99999999988</v>
      </c>
    </row>
    <row r="5926" spans="2:6" x14ac:dyDescent="0.25">
      <c r="B5926" s="14">
        <v>5881</v>
      </c>
      <c r="C5926" s="17">
        <v>43</v>
      </c>
      <c r="D5926" s="17">
        <v>91.03</v>
      </c>
      <c r="E5926" s="17">
        <v>21550</v>
      </c>
      <c r="F5926" s="17">
        <v>550103.5</v>
      </c>
    </row>
    <row r="5927" spans="2:6" x14ac:dyDescent="0.25">
      <c r="B5927" s="14">
        <v>5882</v>
      </c>
      <c r="C5927" s="17">
        <v>39</v>
      </c>
      <c r="D5927" s="17">
        <v>104.51</v>
      </c>
      <c r="E5927" s="17">
        <v>19312</v>
      </c>
      <c r="F5927" s="17">
        <v>221622.87999999989</v>
      </c>
    </row>
    <row r="5928" spans="2:6" x14ac:dyDescent="0.25">
      <c r="B5928" s="14">
        <v>5883</v>
      </c>
      <c r="C5928" s="17">
        <v>42</v>
      </c>
      <c r="D5928" s="17">
        <v>88.01</v>
      </c>
      <c r="E5928" s="17">
        <v>17803</v>
      </c>
      <c r="F5928" s="17">
        <v>378228.97</v>
      </c>
    </row>
    <row r="5929" spans="2:6" x14ac:dyDescent="0.25">
      <c r="B5929" s="14">
        <v>5884</v>
      </c>
      <c r="C5929" s="17">
        <v>39</v>
      </c>
      <c r="D5929" s="17">
        <v>93.08</v>
      </c>
      <c r="E5929" s="17">
        <v>24592</v>
      </c>
      <c r="F5929" s="17">
        <v>795696.64000000013</v>
      </c>
    </row>
    <row r="5930" spans="2:6" x14ac:dyDescent="0.25">
      <c r="B5930" s="14">
        <v>5885</v>
      </c>
      <c r="C5930" s="17">
        <v>42</v>
      </c>
      <c r="D5930" s="17">
        <v>94.81</v>
      </c>
      <c r="E5930" s="17">
        <v>18843</v>
      </c>
      <c r="F5930" s="17">
        <v>321846.16999999993</v>
      </c>
    </row>
    <row r="5931" spans="2:6" x14ac:dyDescent="0.25">
      <c r="B5931" s="14">
        <v>5886</v>
      </c>
      <c r="C5931" s="17">
        <v>43</v>
      </c>
      <c r="D5931" s="17">
        <v>99.62</v>
      </c>
      <c r="E5931" s="17">
        <v>21820</v>
      </c>
      <c r="F5931" s="17">
        <v>380211.59999999986</v>
      </c>
    </row>
    <row r="5932" spans="2:6" x14ac:dyDescent="0.25">
      <c r="B5932" s="14">
        <v>5887</v>
      </c>
      <c r="C5932" s="17">
        <v>41</v>
      </c>
      <c r="D5932" s="17">
        <v>77.73</v>
      </c>
      <c r="E5932" s="17">
        <v>22598</v>
      </c>
      <c r="F5932" s="17">
        <v>963941.46</v>
      </c>
    </row>
    <row r="5933" spans="2:6" x14ac:dyDescent="0.25">
      <c r="B5933" s="14">
        <v>5888</v>
      </c>
      <c r="C5933" s="17">
        <v>40</v>
      </c>
      <c r="D5933" s="17">
        <v>103.72</v>
      </c>
      <c r="E5933" s="17">
        <v>24205</v>
      </c>
      <c r="F5933" s="17">
        <v>488052.40000000014</v>
      </c>
    </row>
    <row r="5934" spans="2:6" x14ac:dyDescent="0.25">
      <c r="B5934" s="14">
        <v>5889</v>
      </c>
      <c r="C5934" s="17">
        <v>39</v>
      </c>
      <c r="D5934" s="17">
        <v>100.36</v>
      </c>
      <c r="E5934" s="17">
        <v>15984</v>
      </c>
      <c r="F5934" s="17">
        <v>103285.76000000001</v>
      </c>
    </row>
    <row r="5935" spans="2:6" x14ac:dyDescent="0.25">
      <c r="B5935" s="14">
        <v>5890</v>
      </c>
      <c r="C5935" s="17">
        <v>39</v>
      </c>
      <c r="D5935" s="17">
        <v>87.56</v>
      </c>
      <c r="E5935" s="17">
        <v>18628</v>
      </c>
      <c r="F5935" s="17">
        <v>499412.32000000007</v>
      </c>
    </row>
    <row r="5936" spans="2:6" x14ac:dyDescent="0.25">
      <c r="B5936" s="14">
        <v>5891</v>
      </c>
      <c r="C5936" s="17">
        <v>42</v>
      </c>
      <c r="D5936" s="17">
        <v>101.77</v>
      </c>
      <c r="E5936" s="17">
        <v>24998</v>
      </c>
      <c r="F5936" s="17">
        <v>530639.54</v>
      </c>
    </row>
    <row r="5937" spans="2:6" x14ac:dyDescent="0.25">
      <c r="B5937" s="14">
        <v>5892</v>
      </c>
      <c r="C5937" s="17">
        <v>40</v>
      </c>
      <c r="D5937" s="17">
        <v>93.95</v>
      </c>
      <c r="E5937" s="17">
        <v>19676</v>
      </c>
      <c r="F5937" s="17">
        <v>429923.80000000005</v>
      </c>
    </row>
    <row r="5938" spans="2:6" x14ac:dyDescent="0.25">
      <c r="B5938" s="14">
        <v>5893</v>
      </c>
      <c r="C5938" s="17">
        <v>43</v>
      </c>
      <c r="D5938" s="17">
        <v>83.28</v>
      </c>
      <c r="E5938" s="17">
        <v>15966</v>
      </c>
      <c r="F5938" s="17">
        <v>311047.52</v>
      </c>
    </row>
    <row r="5939" spans="2:6" x14ac:dyDescent="0.25">
      <c r="B5939" s="14">
        <v>5894</v>
      </c>
      <c r="C5939" s="17">
        <v>40</v>
      </c>
      <c r="D5939" s="17">
        <v>101.37</v>
      </c>
      <c r="E5939" s="17">
        <v>15512</v>
      </c>
      <c r="F5939" s="17">
        <v>43956.559999999939</v>
      </c>
    </row>
    <row r="5940" spans="2:6" x14ac:dyDescent="0.25">
      <c r="B5940" s="14">
        <v>5895</v>
      </c>
      <c r="C5940" s="17">
        <v>40</v>
      </c>
      <c r="D5940" s="17">
        <v>76.930000000000007</v>
      </c>
      <c r="E5940" s="17">
        <v>27690</v>
      </c>
      <c r="F5940" s="17">
        <v>1422518.2999999998</v>
      </c>
    </row>
    <row r="5941" spans="2:6" x14ac:dyDescent="0.25">
      <c r="B5941" s="14">
        <v>5896</v>
      </c>
      <c r="C5941" s="17">
        <v>45</v>
      </c>
      <c r="D5941" s="17">
        <v>87.39</v>
      </c>
      <c r="E5941" s="17">
        <v>22949</v>
      </c>
      <c r="F5941" s="17">
        <v>678632.8899999999</v>
      </c>
    </row>
    <row r="5942" spans="2:6" x14ac:dyDescent="0.25">
      <c r="B5942" s="14">
        <v>5897</v>
      </c>
      <c r="C5942" s="17">
        <v>43</v>
      </c>
      <c r="D5942" s="17">
        <v>103.63</v>
      </c>
      <c r="E5942" s="17">
        <v>13953</v>
      </c>
      <c r="F5942" s="17">
        <v>-119281.3899999999</v>
      </c>
    </row>
    <row r="5943" spans="2:6" x14ac:dyDescent="0.25">
      <c r="B5943" s="14">
        <v>5898</v>
      </c>
      <c r="C5943" s="17">
        <v>42</v>
      </c>
      <c r="D5943" s="17">
        <v>76.209999999999994</v>
      </c>
      <c r="E5943" s="17">
        <v>10786</v>
      </c>
      <c r="F5943" s="17">
        <v>21400.940000000061</v>
      </c>
    </row>
    <row r="5944" spans="2:6" x14ac:dyDescent="0.25">
      <c r="B5944" s="14">
        <v>5899</v>
      </c>
      <c r="C5944" s="17">
        <v>43</v>
      </c>
      <c r="D5944" s="17">
        <v>77.52</v>
      </c>
      <c r="E5944" s="17">
        <v>25874</v>
      </c>
      <c r="F5944" s="17">
        <v>1180591.52</v>
      </c>
    </row>
    <row r="5945" spans="2:6" x14ac:dyDescent="0.25">
      <c r="B5945" s="14">
        <v>5900</v>
      </c>
      <c r="C5945" s="17">
        <v>41</v>
      </c>
      <c r="D5945" s="17">
        <v>86.03</v>
      </c>
      <c r="E5945" s="17">
        <v>21304</v>
      </c>
      <c r="F5945" s="17">
        <v>683248.87999999989</v>
      </c>
    </row>
    <row r="5946" spans="2:6" x14ac:dyDescent="0.25">
      <c r="B5946" s="14">
        <v>5901</v>
      </c>
      <c r="C5946" s="17">
        <v>42</v>
      </c>
      <c r="D5946" s="17">
        <v>76.87</v>
      </c>
      <c r="E5946" s="17">
        <v>25837</v>
      </c>
      <c r="F5946" s="17">
        <v>1220318.8099999998</v>
      </c>
    </row>
    <row r="5947" spans="2:6" x14ac:dyDescent="0.25">
      <c r="B5947" s="14">
        <v>5902</v>
      </c>
      <c r="C5947" s="17">
        <v>44</v>
      </c>
      <c r="D5947" s="17">
        <v>100.27</v>
      </c>
      <c r="E5947" s="17">
        <v>13912</v>
      </c>
      <c r="F5947" s="17">
        <v>-88596.239999999991</v>
      </c>
    </row>
    <row r="5948" spans="2:6" x14ac:dyDescent="0.25">
      <c r="B5948" s="14">
        <v>5903</v>
      </c>
      <c r="C5948" s="17">
        <v>43</v>
      </c>
      <c r="D5948" s="17">
        <v>98.19</v>
      </c>
      <c r="E5948" s="17">
        <v>10223</v>
      </c>
      <c r="F5948" s="17">
        <v>-259008.37</v>
      </c>
    </row>
    <row r="5949" spans="2:6" x14ac:dyDescent="0.25">
      <c r="B5949" s="14">
        <v>5904</v>
      </c>
      <c r="C5949" s="17">
        <v>42</v>
      </c>
      <c r="D5949" s="17">
        <v>80.89</v>
      </c>
      <c r="E5949" s="17">
        <v>17710</v>
      </c>
      <c r="F5949" s="17">
        <v>497908.10000000009</v>
      </c>
    </row>
    <row r="5950" spans="2:6" x14ac:dyDescent="0.25">
      <c r="B5950" s="14">
        <v>5905</v>
      </c>
      <c r="C5950" s="17">
        <v>43</v>
      </c>
      <c r="D5950" s="17">
        <v>100.75</v>
      </c>
      <c r="E5950" s="17">
        <v>10744</v>
      </c>
      <c r="F5950" s="17">
        <v>-256394</v>
      </c>
    </row>
    <row r="5951" spans="2:6" x14ac:dyDescent="0.25">
      <c r="B5951" s="14">
        <v>5906</v>
      </c>
      <c r="C5951" s="17">
        <v>41</v>
      </c>
      <c r="D5951" s="17">
        <v>82.55</v>
      </c>
      <c r="E5951" s="17">
        <v>16941</v>
      </c>
      <c r="F5951" s="17">
        <v>428198.44999999995</v>
      </c>
    </row>
    <row r="5952" spans="2:6" x14ac:dyDescent="0.25">
      <c r="B5952" s="14">
        <v>5907</v>
      </c>
      <c r="C5952" s="17">
        <v>44</v>
      </c>
      <c r="D5952" s="17">
        <v>83.31</v>
      </c>
      <c r="E5952" s="17">
        <v>21461</v>
      </c>
      <c r="F5952" s="17">
        <v>688539.08999999985</v>
      </c>
    </row>
    <row r="5953" spans="2:6" x14ac:dyDescent="0.25">
      <c r="B5953" s="14">
        <v>5908</v>
      </c>
      <c r="C5953" s="17">
        <v>44</v>
      </c>
      <c r="D5953" s="17">
        <v>104.45</v>
      </c>
      <c r="E5953" s="17">
        <v>13190</v>
      </c>
      <c r="F5953" s="17">
        <v>-183245.5</v>
      </c>
    </row>
    <row r="5954" spans="2:6" x14ac:dyDescent="0.25">
      <c r="B5954" s="14">
        <v>5909</v>
      </c>
      <c r="C5954" s="17">
        <v>42</v>
      </c>
      <c r="D5954" s="17">
        <v>101.17</v>
      </c>
      <c r="E5954" s="17">
        <v>23400</v>
      </c>
      <c r="F5954" s="17">
        <v>456422</v>
      </c>
    </row>
    <row r="5955" spans="2:6" x14ac:dyDescent="0.25">
      <c r="B5955" s="14">
        <v>5910</v>
      </c>
      <c r="C5955" s="17">
        <v>42</v>
      </c>
      <c r="D5955" s="17">
        <v>76.77</v>
      </c>
      <c r="E5955" s="17">
        <v>24926</v>
      </c>
      <c r="F5955" s="17">
        <v>1149812.9800000002</v>
      </c>
    </row>
    <row r="5956" spans="2:6" x14ac:dyDescent="0.25">
      <c r="B5956" s="14">
        <v>5911</v>
      </c>
      <c r="C5956" s="17">
        <v>41</v>
      </c>
      <c r="D5956" s="17">
        <v>81.23</v>
      </c>
      <c r="E5956" s="17">
        <v>13509</v>
      </c>
      <c r="F5956" s="17">
        <v>187085.92999999993</v>
      </c>
    </row>
    <row r="5957" spans="2:6" x14ac:dyDescent="0.25">
      <c r="B5957" s="14">
        <v>5912</v>
      </c>
      <c r="C5957" s="17">
        <v>39</v>
      </c>
      <c r="D5957" s="17">
        <v>80.81</v>
      </c>
      <c r="E5957" s="17">
        <v>16910</v>
      </c>
      <c r="F5957" s="17">
        <v>489102.89999999991</v>
      </c>
    </row>
    <row r="5958" spans="2:6" x14ac:dyDescent="0.25">
      <c r="B5958" s="14">
        <v>5913</v>
      </c>
      <c r="C5958" s="17">
        <v>45</v>
      </c>
      <c r="D5958" s="17">
        <v>91.08</v>
      </c>
      <c r="E5958" s="17">
        <v>16736</v>
      </c>
      <c r="F5958" s="17">
        <v>203029.12000000011</v>
      </c>
    </row>
    <row r="5959" spans="2:6" x14ac:dyDescent="0.25">
      <c r="B5959" s="14">
        <v>5914</v>
      </c>
      <c r="C5959" s="17">
        <v>39</v>
      </c>
      <c r="D5959" s="17">
        <v>97.48</v>
      </c>
      <c r="E5959" s="17">
        <v>17552</v>
      </c>
      <c r="F5959" s="17">
        <v>247351.04000000004</v>
      </c>
    </row>
    <row r="5960" spans="2:6" x14ac:dyDescent="0.25">
      <c r="B5960" s="14">
        <v>5915</v>
      </c>
      <c r="C5960" s="17">
        <v>42</v>
      </c>
      <c r="D5960" s="17">
        <v>94.2</v>
      </c>
      <c r="E5960" s="17">
        <v>8868</v>
      </c>
      <c r="F5960" s="17">
        <v>-293089.59999999998</v>
      </c>
    </row>
    <row r="5961" spans="2:6" x14ac:dyDescent="0.25">
      <c r="B5961" s="14">
        <v>5916</v>
      </c>
      <c r="C5961" s="17">
        <v>39</v>
      </c>
      <c r="D5961" s="17">
        <v>76.69</v>
      </c>
      <c r="E5961" s="17">
        <v>23852</v>
      </c>
      <c r="F5961" s="17">
        <v>1137110.1200000001</v>
      </c>
    </row>
    <row r="5962" spans="2:6" x14ac:dyDescent="0.25">
      <c r="B5962" s="14">
        <v>5917</v>
      </c>
      <c r="C5962" s="17">
        <v>42</v>
      </c>
      <c r="D5962" s="17">
        <v>83.29</v>
      </c>
      <c r="E5962" s="17">
        <v>22597</v>
      </c>
      <c r="F5962" s="17">
        <v>815624.86999999988</v>
      </c>
    </row>
    <row r="5963" spans="2:6" x14ac:dyDescent="0.25">
      <c r="B5963" s="14">
        <v>5918</v>
      </c>
      <c r="C5963" s="17">
        <v>39</v>
      </c>
      <c r="D5963" s="17">
        <v>84.71</v>
      </c>
      <c r="E5963" s="17">
        <v>17885</v>
      </c>
      <c r="F5963" s="17">
        <v>496561.65000000014</v>
      </c>
    </row>
    <row r="5964" spans="2:6" x14ac:dyDescent="0.25">
      <c r="B5964" s="14">
        <v>5919</v>
      </c>
      <c r="C5964" s="17">
        <v>39</v>
      </c>
      <c r="D5964" s="17">
        <v>92.04</v>
      </c>
      <c r="E5964" s="17">
        <v>19151</v>
      </c>
      <c r="F5964" s="17">
        <v>451501.95999999996</v>
      </c>
    </row>
    <row r="5965" spans="2:6" x14ac:dyDescent="0.25">
      <c r="B5965" s="14">
        <v>5920</v>
      </c>
      <c r="C5965" s="17">
        <v>43</v>
      </c>
      <c r="D5965" s="17">
        <v>88.97</v>
      </c>
      <c r="E5965" s="17">
        <v>16329</v>
      </c>
      <c r="F5965" s="17">
        <v>244532.87000000011</v>
      </c>
    </row>
    <row r="5966" spans="2:6" x14ac:dyDescent="0.25">
      <c r="B5966" s="14">
        <v>5921</v>
      </c>
      <c r="C5966" s="17">
        <v>44</v>
      </c>
      <c r="D5966" s="17">
        <v>90.68</v>
      </c>
      <c r="E5966" s="17">
        <v>16382</v>
      </c>
      <c r="F5966" s="17">
        <v>203690.23999999999</v>
      </c>
    </row>
    <row r="5967" spans="2:6" x14ac:dyDescent="0.25">
      <c r="B5967" s="14">
        <v>5922</v>
      </c>
      <c r="C5967" s="17">
        <v>42</v>
      </c>
      <c r="D5967" s="17">
        <v>90.48</v>
      </c>
      <c r="E5967" s="17">
        <v>13540</v>
      </c>
      <c r="F5967" s="17">
        <v>50680.79999999993</v>
      </c>
    </row>
    <row r="5968" spans="2:6" x14ac:dyDescent="0.25">
      <c r="B5968" s="14">
        <v>5923</v>
      </c>
      <c r="C5968" s="17">
        <v>39</v>
      </c>
      <c r="D5968" s="17">
        <v>103.73</v>
      </c>
      <c r="E5968" s="17">
        <v>11317</v>
      </c>
      <c r="F5968" s="17">
        <v>-213192.41000000003</v>
      </c>
    </row>
    <row r="5969" spans="2:6" x14ac:dyDescent="0.25">
      <c r="B5969" s="14">
        <v>5924</v>
      </c>
      <c r="C5969" s="17">
        <v>45</v>
      </c>
      <c r="D5969" s="17">
        <v>90.21</v>
      </c>
      <c r="E5969" s="17">
        <v>11023</v>
      </c>
      <c r="F5969" s="17">
        <v>-146842.82999999996</v>
      </c>
    </row>
    <row r="5970" spans="2:6" x14ac:dyDescent="0.25">
      <c r="B5970" s="14">
        <v>5925</v>
      </c>
      <c r="C5970" s="17">
        <v>39</v>
      </c>
      <c r="D5970" s="17">
        <v>78.91</v>
      </c>
      <c r="E5970" s="17">
        <v>9234</v>
      </c>
      <c r="F5970" s="17">
        <v>-101214.93999999994</v>
      </c>
    </row>
    <row r="5971" spans="2:6" x14ac:dyDescent="0.25">
      <c r="B5971" s="14">
        <v>5926</v>
      </c>
      <c r="C5971" s="17">
        <v>43</v>
      </c>
      <c r="D5971" s="17">
        <v>87.13</v>
      </c>
      <c r="E5971" s="17">
        <v>19880</v>
      </c>
      <c r="F5971" s="17">
        <v>519135.60000000009</v>
      </c>
    </row>
    <row r="5972" spans="2:6" x14ac:dyDescent="0.25">
      <c r="B5972" s="14">
        <v>5927</v>
      </c>
      <c r="C5972" s="17">
        <v>42</v>
      </c>
      <c r="D5972" s="17">
        <v>81.86</v>
      </c>
      <c r="E5972" s="17">
        <v>22030</v>
      </c>
      <c r="F5972" s="17">
        <v>805334.2</v>
      </c>
    </row>
    <row r="5973" spans="2:6" x14ac:dyDescent="0.25">
      <c r="B5973" s="14">
        <v>5928</v>
      </c>
      <c r="C5973" s="17">
        <v>43</v>
      </c>
      <c r="D5973" s="17">
        <v>75.16</v>
      </c>
      <c r="E5973" s="17">
        <v>13471</v>
      </c>
      <c r="F5973" s="17">
        <v>238995.64000000013</v>
      </c>
    </row>
    <row r="5974" spans="2:6" x14ac:dyDescent="0.25">
      <c r="B5974" s="14">
        <v>5929</v>
      </c>
      <c r="C5974" s="17">
        <v>42</v>
      </c>
      <c r="D5974" s="17">
        <v>86.77</v>
      </c>
      <c r="E5974" s="17">
        <v>17586</v>
      </c>
      <c r="F5974" s="17">
        <v>385064.78</v>
      </c>
    </row>
    <row r="5975" spans="2:6" x14ac:dyDescent="0.25">
      <c r="B5975" s="14">
        <v>5930</v>
      </c>
      <c r="C5975" s="17">
        <v>44</v>
      </c>
      <c r="D5975" s="17">
        <v>90.66</v>
      </c>
      <c r="E5975" s="17">
        <v>15627</v>
      </c>
      <c r="F5975" s="17">
        <v>155441.18000000005</v>
      </c>
    </row>
    <row r="5976" spans="2:6" x14ac:dyDescent="0.25">
      <c r="B5976" s="14">
        <v>5931</v>
      </c>
      <c r="C5976" s="17">
        <v>42</v>
      </c>
      <c r="D5976" s="17">
        <v>90.98</v>
      </c>
      <c r="E5976" s="17">
        <v>9331</v>
      </c>
      <c r="F5976" s="17">
        <v>-233967.38</v>
      </c>
    </row>
    <row r="5977" spans="2:6" x14ac:dyDescent="0.25">
      <c r="B5977" s="14">
        <v>5932</v>
      </c>
      <c r="C5977" s="17">
        <v>40</v>
      </c>
      <c r="D5977" s="17">
        <v>83.72</v>
      </c>
      <c r="E5977" s="17">
        <v>21033</v>
      </c>
      <c r="F5977" s="17">
        <v>733364.24</v>
      </c>
    </row>
    <row r="5978" spans="2:6" x14ac:dyDescent="0.25">
      <c r="B5978" s="14">
        <v>5933</v>
      </c>
      <c r="C5978" s="17">
        <v>41</v>
      </c>
      <c r="D5978" s="17">
        <v>104.01</v>
      </c>
      <c r="E5978" s="17">
        <v>26739</v>
      </c>
      <c r="F5978" s="17">
        <v>593638.60999999987</v>
      </c>
    </row>
    <row r="5979" spans="2:6" x14ac:dyDescent="0.25">
      <c r="B5979" s="14">
        <v>5934</v>
      </c>
      <c r="C5979" s="17">
        <v>41</v>
      </c>
      <c r="D5979" s="17">
        <v>91.67</v>
      </c>
      <c r="E5979" s="17">
        <v>10525</v>
      </c>
      <c r="F5979" s="17">
        <v>-151876.75</v>
      </c>
    </row>
    <row r="5980" spans="2:6" x14ac:dyDescent="0.25">
      <c r="B5980" s="14">
        <v>5935</v>
      </c>
      <c r="C5980" s="17">
        <v>43</v>
      </c>
      <c r="D5980" s="17">
        <v>91.46</v>
      </c>
      <c r="E5980" s="17">
        <v>17221</v>
      </c>
      <c r="F5980" s="17">
        <v>261443.34000000008</v>
      </c>
    </row>
    <row r="5981" spans="2:6" x14ac:dyDescent="0.25">
      <c r="B5981" s="14">
        <v>5936</v>
      </c>
      <c r="C5981" s="17">
        <v>45</v>
      </c>
      <c r="D5981" s="17">
        <v>98.3</v>
      </c>
      <c r="E5981" s="17">
        <v>5968</v>
      </c>
      <c r="F5981" s="17">
        <v>-517582.39999999997</v>
      </c>
    </row>
    <row r="5982" spans="2:6" x14ac:dyDescent="0.25">
      <c r="B5982" s="14">
        <v>5937</v>
      </c>
      <c r="C5982" s="17">
        <v>42</v>
      </c>
      <c r="D5982" s="17">
        <v>99.27</v>
      </c>
      <c r="E5982" s="17">
        <v>21740</v>
      </c>
      <c r="F5982" s="17">
        <v>405050.20000000019</v>
      </c>
    </row>
    <row r="5983" spans="2:6" x14ac:dyDescent="0.25">
      <c r="B5983" s="14">
        <v>5938</v>
      </c>
      <c r="C5983" s="17">
        <v>43</v>
      </c>
      <c r="D5983" s="17">
        <v>84.32</v>
      </c>
      <c r="E5983" s="17">
        <v>16532</v>
      </c>
      <c r="F5983" s="17">
        <v>335013.76000000001</v>
      </c>
    </row>
    <row r="5984" spans="2:6" x14ac:dyDescent="0.25">
      <c r="B5984" s="14">
        <v>5939</v>
      </c>
      <c r="C5984" s="17">
        <v>42</v>
      </c>
      <c r="D5984" s="17">
        <v>76.23</v>
      </c>
      <c r="E5984" s="17">
        <v>20411</v>
      </c>
      <c r="F5984" s="17">
        <v>798596.47</v>
      </c>
    </row>
    <row r="5985" spans="2:6" x14ac:dyDescent="0.25">
      <c r="B5985" s="14">
        <v>5940</v>
      </c>
      <c r="C5985" s="17">
        <v>42</v>
      </c>
      <c r="D5985" s="17">
        <v>99.25</v>
      </c>
      <c r="E5985" s="17">
        <v>11838</v>
      </c>
      <c r="F5985" s="17">
        <v>-166355.5</v>
      </c>
    </row>
    <row r="5986" spans="2:6" x14ac:dyDescent="0.25">
      <c r="B5986" s="14">
        <v>5941</v>
      </c>
      <c r="C5986" s="17">
        <v>42</v>
      </c>
      <c r="D5986" s="17">
        <v>84.22</v>
      </c>
      <c r="E5986" s="17">
        <v>16686</v>
      </c>
      <c r="F5986" s="17">
        <v>364407.08000000007</v>
      </c>
    </row>
    <row r="5987" spans="2:6" x14ac:dyDescent="0.25">
      <c r="B5987" s="14">
        <v>5942</v>
      </c>
      <c r="C5987" s="17">
        <v>45</v>
      </c>
      <c r="D5987" s="17">
        <v>94</v>
      </c>
      <c r="E5987" s="17">
        <v>20514</v>
      </c>
      <c r="F5987" s="17">
        <v>380840</v>
      </c>
    </row>
    <row r="5988" spans="2:6" x14ac:dyDescent="0.25">
      <c r="B5988" s="14">
        <v>5943</v>
      </c>
      <c r="C5988" s="17">
        <v>44</v>
      </c>
      <c r="D5988" s="17">
        <v>95.46</v>
      </c>
      <c r="E5988" s="17">
        <v>13358</v>
      </c>
      <c r="F5988" s="17">
        <v>-54664.679999999935</v>
      </c>
    </row>
    <row r="5989" spans="2:6" x14ac:dyDescent="0.25">
      <c r="B5989" s="14">
        <v>5944</v>
      </c>
      <c r="C5989" s="17">
        <v>41</v>
      </c>
      <c r="D5989" s="17">
        <v>97.7</v>
      </c>
      <c r="E5989" s="17">
        <v>17658</v>
      </c>
      <c r="F5989" s="17">
        <v>214777.39999999991</v>
      </c>
    </row>
    <row r="5990" spans="2:6" x14ac:dyDescent="0.25">
      <c r="B5990" s="14">
        <v>5945</v>
      </c>
      <c r="C5990" s="17">
        <v>40</v>
      </c>
      <c r="D5990" s="17">
        <v>91.21</v>
      </c>
      <c r="E5990" s="17">
        <v>19467</v>
      </c>
      <c r="F5990" s="17">
        <v>469667.93000000017</v>
      </c>
    </row>
    <row r="5991" spans="2:6" x14ac:dyDescent="0.25">
      <c r="B5991" s="14">
        <v>5946</v>
      </c>
      <c r="C5991" s="17">
        <v>42</v>
      </c>
      <c r="D5991" s="17">
        <v>87.98</v>
      </c>
      <c r="E5991" s="17">
        <v>28781</v>
      </c>
      <c r="F5991" s="17">
        <v>1136464.6199999999</v>
      </c>
    </row>
    <row r="5992" spans="2:6" x14ac:dyDescent="0.25">
      <c r="B5992" s="14">
        <v>5947</v>
      </c>
      <c r="C5992" s="17">
        <v>42</v>
      </c>
      <c r="D5992" s="17">
        <v>92.09</v>
      </c>
      <c r="E5992" s="17">
        <v>13924</v>
      </c>
      <c r="F5992" s="17">
        <v>53806.839999999967</v>
      </c>
    </row>
    <row r="5993" spans="2:6" x14ac:dyDescent="0.25">
      <c r="B5993" s="14">
        <v>5948</v>
      </c>
      <c r="C5993" s="17">
        <v>40</v>
      </c>
      <c r="D5993" s="17">
        <v>84.43</v>
      </c>
      <c r="E5993" s="17">
        <v>24246</v>
      </c>
      <c r="F5993" s="17">
        <v>958024.21999999974</v>
      </c>
    </row>
    <row r="5994" spans="2:6" x14ac:dyDescent="0.25">
      <c r="B5994" s="14">
        <v>5949</v>
      </c>
      <c r="C5994" s="17">
        <v>44</v>
      </c>
      <c r="D5994" s="17">
        <v>98.31</v>
      </c>
      <c r="E5994" s="17">
        <v>22492</v>
      </c>
      <c r="F5994" s="17">
        <v>425071.48</v>
      </c>
    </row>
    <row r="5995" spans="2:6" x14ac:dyDescent="0.25">
      <c r="B5995" s="14">
        <v>5950</v>
      </c>
      <c r="C5995" s="17">
        <v>40</v>
      </c>
      <c r="D5995" s="17">
        <v>79.36</v>
      </c>
      <c r="E5995" s="17">
        <v>17347</v>
      </c>
      <c r="F5995" s="17">
        <v>531515.08000000007</v>
      </c>
    </row>
    <row r="5996" spans="2:6" x14ac:dyDescent="0.25">
      <c r="B5996" s="14">
        <v>5951</v>
      </c>
      <c r="C5996" s="17">
        <v>45</v>
      </c>
      <c r="D5996" s="17">
        <v>76.290000000000006</v>
      </c>
      <c r="E5996" s="17">
        <v>17880</v>
      </c>
      <c r="F5996" s="17">
        <v>539454.79999999981</v>
      </c>
    </row>
    <row r="5997" spans="2:6" x14ac:dyDescent="0.25">
      <c r="B5997" s="14">
        <v>5952</v>
      </c>
      <c r="C5997" s="17">
        <v>41</v>
      </c>
      <c r="D5997" s="17">
        <v>75.989999999999995</v>
      </c>
      <c r="E5997" s="17">
        <v>10312</v>
      </c>
      <c r="F5997" s="17">
        <v>-4312.8800000000047</v>
      </c>
    </row>
    <row r="5998" spans="2:6" x14ac:dyDescent="0.25">
      <c r="B5998" s="14">
        <v>5953</v>
      </c>
      <c r="C5998" s="17">
        <v>41</v>
      </c>
      <c r="D5998" s="17">
        <v>76.27</v>
      </c>
      <c r="E5998" s="17">
        <v>16200</v>
      </c>
      <c r="F5998" s="17">
        <v>474026</v>
      </c>
    </row>
    <row r="5999" spans="2:6" x14ac:dyDescent="0.25">
      <c r="B5999" s="14">
        <v>5954</v>
      </c>
      <c r="C5999" s="17">
        <v>45</v>
      </c>
      <c r="D5999" s="17">
        <v>96.12</v>
      </c>
      <c r="E5999" s="17">
        <v>11587</v>
      </c>
      <c r="F5999" s="17">
        <v>-179344.44000000006</v>
      </c>
    </row>
    <row r="6000" spans="2:6" x14ac:dyDescent="0.25">
      <c r="B6000" s="14">
        <v>5955</v>
      </c>
      <c r="C6000" s="17">
        <v>43</v>
      </c>
      <c r="D6000" s="17">
        <v>80.03</v>
      </c>
      <c r="E6000" s="17">
        <v>13655</v>
      </c>
      <c r="F6000" s="17">
        <v>187370.34999999998</v>
      </c>
    </row>
    <row r="6001" spans="2:6" x14ac:dyDescent="0.25">
      <c r="B6001" s="14">
        <v>5956</v>
      </c>
      <c r="C6001" s="17">
        <v>43</v>
      </c>
      <c r="D6001" s="17">
        <v>77.94</v>
      </c>
      <c r="E6001" s="17">
        <v>20208</v>
      </c>
      <c r="F6001" s="17">
        <v>727436.48</v>
      </c>
    </row>
    <row r="6002" spans="2:6" x14ac:dyDescent="0.25">
      <c r="B6002" s="14">
        <v>5957</v>
      </c>
      <c r="C6002" s="17">
        <v>41</v>
      </c>
      <c r="D6002" s="17">
        <v>92.15</v>
      </c>
      <c r="E6002" s="17">
        <v>20572</v>
      </c>
      <c r="F6002" s="17">
        <v>504666.19999999995</v>
      </c>
    </row>
    <row r="6003" spans="2:6" x14ac:dyDescent="0.25">
      <c r="B6003" s="14">
        <v>5958</v>
      </c>
      <c r="C6003" s="17">
        <v>42</v>
      </c>
      <c r="D6003" s="17">
        <v>91.93</v>
      </c>
      <c r="E6003" s="17">
        <v>9834</v>
      </c>
      <c r="F6003" s="17">
        <v>-210101.62000000011</v>
      </c>
    </row>
    <row r="6004" spans="2:6" x14ac:dyDescent="0.25">
      <c r="B6004" s="14">
        <v>5959</v>
      </c>
      <c r="C6004" s="17">
        <v>41</v>
      </c>
      <c r="D6004" s="17">
        <v>79.52</v>
      </c>
      <c r="E6004" s="17">
        <v>8713</v>
      </c>
      <c r="F6004" s="17">
        <v>-166203.76</v>
      </c>
    </row>
    <row r="6005" spans="2:6" x14ac:dyDescent="0.25">
      <c r="B6005" s="14">
        <v>5960</v>
      </c>
      <c r="C6005" s="17">
        <v>41</v>
      </c>
      <c r="D6005" s="17">
        <v>101.17</v>
      </c>
      <c r="E6005" s="17">
        <v>17744</v>
      </c>
      <c r="F6005" s="17">
        <v>158391.52000000002</v>
      </c>
    </row>
    <row r="6006" spans="2:6" x14ac:dyDescent="0.25">
      <c r="B6006" s="14">
        <v>5961</v>
      </c>
      <c r="C6006" s="17">
        <v>42</v>
      </c>
      <c r="D6006" s="17">
        <v>79.05</v>
      </c>
      <c r="E6006" s="17">
        <v>17180</v>
      </c>
      <c r="F6006" s="17">
        <v>489181</v>
      </c>
    </row>
    <row r="6007" spans="2:6" x14ac:dyDescent="0.25">
      <c r="B6007" s="14">
        <v>5962</v>
      </c>
      <c r="C6007" s="17">
        <v>45</v>
      </c>
      <c r="D6007" s="17">
        <v>96.49</v>
      </c>
      <c r="E6007" s="17">
        <v>11430</v>
      </c>
      <c r="F6007" s="17">
        <v>-192660.69999999995</v>
      </c>
    </row>
    <row r="6008" spans="2:6" x14ac:dyDescent="0.25">
      <c r="B6008" s="14">
        <v>5963</v>
      </c>
      <c r="C6008" s="17">
        <v>43</v>
      </c>
      <c r="D6008" s="17">
        <v>94.91</v>
      </c>
      <c r="E6008" s="17">
        <v>20149</v>
      </c>
      <c r="F6008" s="17">
        <v>380902.41000000015</v>
      </c>
    </row>
    <row r="6009" spans="2:6" x14ac:dyDescent="0.25">
      <c r="B6009" s="14">
        <v>5964</v>
      </c>
      <c r="C6009" s="17">
        <v>40</v>
      </c>
      <c r="D6009" s="17">
        <v>97.74</v>
      </c>
      <c r="E6009" s="17">
        <v>25880</v>
      </c>
      <c r="F6009" s="17">
        <v>735408.8</v>
      </c>
    </row>
    <row r="6010" spans="2:6" x14ac:dyDescent="0.25">
      <c r="B6010" s="14">
        <v>5965</v>
      </c>
      <c r="C6010" s="17">
        <v>41</v>
      </c>
      <c r="D6010" s="17">
        <v>95.12</v>
      </c>
      <c r="E6010" s="17">
        <v>20429</v>
      </c>
      <c r="F6010" s="17">
        <v>434575.52</v>
      </c>
    </row>
    <row r="6011" spans="2:6" x14ac:dyDescent="0.25">
      <c r="B6011" s="14">
        <v>5966</v>
      </c>
      <c r="C6011" s="17">
        <v>41</v>
      </c>
      <c r="D6011" s="17">
        <v>87.18</v>
      </c>
      <c r="E6011" s="17">
        <v>20843</v>
      </c>
      <c r="F6011" s="17">
        <v>626101.25999999978</v>
      </c>
    </row>
    <row r="6012" spans="2:6" x14ac:dyDescent="0.25">
      <c r="B6012" s="14">
        <v>5967</v>
      </c>
      <c r="C6012" s="17">
        <v>42</v>
      </c>
      <c r="D6012" s="17">
        <v>82.75</v>
      </c>
      <c r="E6012" s="17">
        <v>20085</v>
      </c>
      <c r="F6012" s="17">
        <v>641311.25</v>
      </c>
    </row>
    <row r="6013" spans="2:6" x14ac:dyDescent="0.25">
      <c r="B6013" s="14">
        <v>5968</v>
      </c>
      <c r="C6013" s="17">
        <v>42</v>
      </c>
      <c r="D6013" s="17">
        <v>89.31</v>
      </c>
      <c r="E6013" s="17">
        <v>21458</v>
      </c>
      <c r="F6013" s="17">
        <v>602492.02</v>
      </c>
    </row>
    <row r="6014" spans="2:6" x14ac:dyDescent="0.25">
      <c r="B6014" s="14">
        <v>5969</v>
      </c>
      <c r="C6014" s="17">
        <v>40</v>
      </c>
      <c r="D6014" s="17">
        <v>102.67</v>
      </c>
      <c r="E6014" s="17">
        <v>22552</v>
      </c>
      <c r="F6014" s="17">
        <v>420354.15999999992</v>
      </c>
    </row>
    <row r="6015" spans="2:6" x14ac:dyDescent="0.25">
      <c r="B6015" s="14">
        <v>5970</v>
      </c>
      <c r="C6015" s="17">
        <v>43</v>
      </c>
      <c r="D6015" s="17">
        <v>80.97</v>
      </c>
      <c r="E6015" s="17">
        <v>15104</v>
      </c>
      <c r="F6015" s="17">
        <v>283253.12000000011</v>
      </c>
    </row>
    <row r="6016" spans="2:6" x14ac:dyDescent="0.25">
      <c r="B6016" s="14">
        <v>5971</v>
      </c>
      <c r="C6016" s="17">
        <v>43</v>
      </c>
      <c r="D6016" s="17">
        <v>104.32</v>
      </c>
      <c r="E6016" s="17">
        <v>15588</v>
      </c>
      <c r="F6016" s="17">
        <v>-44412.159999999916</v>
      </c>
    </row>
    <row r="6017" spans="2:6" x14ac:dyDescent="0.25">
      <c r="B6017" s="14">
        <v>5972</v>
      </c>
      <c r="C6017" s="17">
        <v>44</v>
      </c>
      <c r="D6017" s="17">
        <v>78.400000000000006</v>
      </c>
      <c r="E6017" s="17">
        <v>16449</v>
      </c>
      <c r="F6017" s="17">
        <v>409993.39999999991</v>
      </c>
    </row>
    <row r="6018" spans="2:6" x14ac:dyDescent="0.25">
      <c r="B6018" s="14">
        <v>5973</v>
      </c>
      <c r="C6018" s="17">
        <v>41</v>
      </c>
      <c r="D6018" s="17">
        <v>77.14</v>
      </c>
      <c r="E6018" s="17">
        <v>16375</v>
      </c>
      <c r="F6018" s="17">
        <v>474082.5</v>
      </c>
    </row>
    <row r="6019" spans="2:6" x14ac:dyDescent="0.25">
      <c r="B6019" s="14">
        <v>5974</v>
      </c>
      <c r="C6019" s="17">
        <v>43</v>
      </c>
      <c r="D6019" s="17">
        <v>90.65</v>
      </c>
      <c r="E6019" s="17">
        <v>13125</v>
      </c>
      <c r="F6019" s="17">
        <v>7718.7499999998836</v>
      </c>
    </row>
    <row r="6020" spans="2:6" x14ac:dyDescent="0.25">
      <c r="B6020" s="14">
        <v>5975</v>
      </c>
      <c r="C6020" s="17">
        <v>40</v>
      </c>
      <c r="D6020" s="17">
        <v>83.89</v>
      </c>
      <c r="E6020" s="17">
        <v>19023</v>
      </c>
      <c r="F6020" s="17">
        <v>578817.53</v>
      </c>
    </row>
    <row r="6021" spans="2:6" x14ac:dyDescent="0.25">
      <c r="B6021" s="14">
        <v>5976</v>
      </c>
      <c r="C6021" s="17">
        <v>41</v>
      </c>
      <c r="D6021" s="17">
        <v>95.91</v>
      </c>
      <c r="E6021" s="17">
        <v>18391</v>
      </c>
      <c r="F6021" s="17">
        <v>291897.19000000018</v>
      </c>
    </row>
    <row r="6022" spans="2:6" x14ac:dyDescent="0.25">
      <c r="B6022" s="14">
        <v>5977</v>
      </c>
      <c r="C6022" s="17">
        <v>42</v>
      </c>
      <c r="D6022" s="17">
        <v>96.05</v>
      </c>
      <c r="E6022" s="17">
        <v>16780</v>
      </c>
      <c r="F6022" s="17">
        <v>172741</v>
      </c>
    </row>
    <row r="6023" spans="2:6" x14ac:dyDescent="0.25">
      <c r="B6023" s="14">
        <v>5978</v>
      </c>
      <c r="C6023" s="17">
        <v>42</v>
      </c>
      <c r="D6023" s="17">
        <v>102.12</v>
      </c>
      <c r="E6023" s="17">
        <v>18986</v>
      </c>
      <c r="F6023" s="17">
        <v>191951.67999999993</v>
      </c>
    </row>
    <row r="6024" spans="2:6" x14ac:dyDescent="0.25">
      <c r="B6024" s="14">
        <v>5979</v>
      </c>
      <c r="C6024" s="17">
        <v>44</v>
      </c>
      <c r="D6024" s="17">
        <v>94.87</v>
      </c>
      <c r="E6024" s="17">
        <v>22029</v>
      </c>
      <c r="F6024" s="17">
        <v>474603.76999999979</v>
      </c>
    </row>
    <row r="6025" spans="2:6" x14ac:dyDescent="0.25">
      <c r="B6025" s="14">
        <v>5980</v>
      </c>
      <c r="C6025" s="17">
        <v>39</v>
      </c>
      <c r="D6025" s="17">
        <v>84.78</v>
      </c>
      <c r="E6025" s="17">
        <v>19734</v>
      </c>
      <c r="F6025" s="17">
        <v>634391.48</v>
      </c>
    </row>
    <row r="6026" spans="2:6" x14ac:dyDescent="0.25">
      <c r="B6026" s="14">
        <v>5981</v>
      </c>
      <c r="C6026" s="17">
        <v>40</v>
      </c>
      <c r="D6026" s="17">
        <v>87.55</v>
      </c>
      <c r="E6026" s="17">
        <v>15158</v>
      </c>
      <c r="F6026" s="17">
        <v>233039.10000000009</v>
      </c>
    </row>
    <row r="6027" spans="2:6" x14ac:dyDescent="0.25">
      <c r="B6027" s="14">
        <v>5982</v>
      </c>
      <c r="C6027" s="17">
        <v>40</v>
      </c>
      <c r="D6027" s="17">
        <v>85.55</v>
      </c>
      <c r="E6027" s="17">
        <v>12077</v>
      </c>
      <c r="F6027" s="17">
        <v>37055.650000000023</v>
      </c>
    </row>
    <row r="6028" spans="2:6" x14ac:dyDescent="0.25">
      <c r="B6028" s="14">
        <v>5983</v>
      </c>
      <c r="C6028" s="17">
        <v>45</v>
      </c>
      <c r="D6028" s="17">
        <v>103.71</v>
      </c>
      <c r="E6028" s="17">
        <v>16567</v>
      </c>
      <c r="F6028" s="17">
        <v>-16845.569999999949</v>
      </c>
    </row>
    <row r="6029" spans="2:6" x14ac:dyDescent="0.25">
      <c r="B6029" s="14">
        <v>5984</v>
      </c>
      <c r="C6029" s="17">
        <v>42</v>
      </c>
      <c r="D6029" s="17">
        <v>103.81</v>
      </c>
      <c r="E6029" s="17">
        <v>18598</v>
      </c>
      <c r="F6029" s="17">
        <v>139227.62</v>
      </c>
    </row>
    <row r="6030" spans="2:6" x14ac:dyDescent="0.25">
      <c r="B6030" s="14">
        <v>5985</v>
      </c>
      <c r="C6030" s="17">
        <v>42</v>
      </c>
      <c r="D6030" s="17">
        <v>83.81</v>
      </c>
      <c r="E6030" s="17">
        <v>13419</v>
      </c>
      <c r="F6030" s="17">
        <v>132136.60999999999</v>
      </c>
    </row>
    <row r="6031" spans="2:6" x14ac:dyDescent="0.25">
      <c r="B6031" s="14">
        <v>5986</v>
      </c>
      <c r="C6031" s="17">
        <v>45</v>
      </c>
      <c r="D6031" s="17">
        <v>77.36</v>
      </c>
      <c r="E6031" s="17">
        <v>18567</v>
      </c>
      <c r="F6031" s="17">
        <v>572974.88000000012</v>
      </c>
    </row>
    <row r="6032" spans="2:6" x14ac:dyDescent="0.25">
      <c r="B6032" s="14">
        <v>5987</v>
      </c>
      <c r="C6032" s="17">
        <v>42</v>
      </c>
      <c r="D6032" s="17">
        <v>94.24</v>
      </c>
      <c r="E6032" s="17">
        <v>19201</v>
      </c>
      <c r="F6032" s="17">
        <v>355054.76</v>
      </c>
    </row>
    <row r="6033" spans="2:6" x14ac:dyDescent="0.25">
      <c r="B6033" s="14">
        <v>5988</v>
      </c>
      <c r="C6033" s="17">
        <v>44</v>
      </c>
      <c r="D6033" s="17">
        <v>103.61</v>
      </c>
      <c r="E6033" s="17">
        <v>14376</v>
      </c>
      <c r="F6033" s="17">
        <v>-111217.35999999999</v>
      </c>
    </row>
    <row r="6034" spans="2:6" x14ac:dyDescent="0.25">
      <c r="B6034" s="14">
        <v>5989</v>
      </c>
      <c r="C6034" s="17">
        <v>43</v>
      </c>
      <c r="D6034" s="17">
        <v>98.21</v>
      </c>
      <c r="E6034" s="17">
        <v>23567</v>
      </c>
      <c r="F6034" s="17">
        <v>511936.93000000017</v>
      </c>
    </row>
    <row r="6035" spans="2:6" x14ac:dyDescent="0.25">
      <c r="B6035" s="14">
        <v>5990</v>
      </c>
      <c r="C6035" s="17">
        <v>43</v>
      </c>
      <c r="D6035" s="17">
        <v>94.54</v>
      </c>
      <c r="E6035" s="17">
        <v>18748</v>
      </c>
      <c r="F6035" s="17">
        <v>302252.07999999984</v>
      </c>
    </row>
    <row r="6036" spans="2:6" x14ac:dyDescent="0.25">
      <c r="B6036" s="14">
        <v>5991</v>
      </c>
      <c r="C6036" s="17">
        <v>42</v>
      </c>
      <c r="D6036" s="17">
        <v>85.66</v>
      </c>
      <c r="E6036" s="17">
        <v>27347</v>
      </c>
      <c r="F6036" s="17">
        <v>1100934.98</v>
      </c>
    </row>
    <row r="6037" spans="2:6" x14ac:dyDescent="0.25">
      <c r="B6037" s="14">
        <v>5992</v>
      </c>
      <c r="C6037" s="17">
        <v>44</v>
      </c>
      <c r="D6037" s="17">
        <v>102.23</v>
      </c>
      <c r="E6037" s="17">
        <v>14272</v>
      </c>
      <c r="F6037" s="17">
        <v>-96866.560000000056</v>
      </c>
    </row>
    <row r="6038" spans="2:6" x14ac:dyDescent="0.25">
      <c r="B6038" s="14">
        <v>5993</v>
      </c>
      <c r="C6038" s="17">
        <v>41</v>
      </c>
      <c r="D6038" s="17">
        <v>91.91</v>
      </c>
      <c r="E6038" s="17">
        <v>19480</v>
      </c>
      <c r="F6038" s="17">
        <v>437433.19999999995</v>
      </c>
    </row>
    <row r="6039" spans="2:6" x14ac:dyDescent="0.25">
      <c r="B6039" s="14">
        <v>5994</v>
      </c>
      <c r="C6039" s="17">
        <v>45</v>
      </c>
      <c r="D6039" s="17">
        <v>95.7</v>
      </c>
      <c r="E6039" s="17">
        <v>21075</v>
      </c>
      <c r="F6039" s="17">
        <v>378672.5</v>
      </c>
    </row>
    <row r="6040" spans="2:6" x14ac:dyDescent="0.25">
      <c r="B6040" s="14">
        <v>5995</v>
      </c>
      <c r="C6040" s="17">
        <v>45</v>
      </c>
      <c r="D6040" s="17">
        <v>86.86</v>
      </c>
      <c r="E6040" s="17">
        <v>15760</v>
      </c>
      <c r="F6040" s="17">
        <v>208126.39999999991</v>
      </c>
    </row>
    <row r="6041" spans="2:6" x14ac:dyDescent="0.25">
      <c r="B6041" s="14">
        <v>5996</v>
      </c>
      <c r="C6041" s="17">
        <v>42</v>
      </c>
      <c r="D6041" s="17">
        <v>97.34</v>
      </c>
      <c r="E6041" s="17">
        <v>18738</v>
      </c>
      <c r="F6041" s="17">
        <v>267909.07999999984</v>
      </c>
    </row>
    <row r="6042" spans="2:6" x14ac:dyDescent="0.25">
      <c r="B6042" s="14">
        <v>5997</v>
      </c>
      <c r="C6042" s="17">
        <v>39</v>
      </c>
      <c r="D6042" s="17">
        <v>87.31</v>
      </c>
      <c r="E6042" s="17">
        <v>6758</v>
      </c>
      <c r="F6042" s="17">
        <v>-358760.98000000004</v>
      </c>
    </row>
    <row r="6043" spans="2:6" x14ac:dyDescent="0.25">
      <c r="B6043" s="14">
        <v>5998</v>
      </c>
      <c r="C6043" s="17">
        <v>43</v>
      </c>
      <c r="D6043" s="17">
        <v>75.39</v>
      </c>
      <c r="E6043" s="17">
        <v>22696</v>
      </c>
      <c r="F6043" s="17">
        <v>979524.56</v>
      </c>
    </row>
    <row r="6044" spans="2:6" x14ac:dyDescent="0.25">
      <c r="B6044" s="14">
        <v>5999</v>
      </c>
      <c r="C6044" s="17">
        <v>42</v>
      </c>
      <c r="D6044" s="17">
        <v>96.55</v>
      </c>
      <c r="E6044" s="17">
        <v>21592</v>
      </c>
      <c r="F6044" s="17">
        <v>455236.40000000014</v>
      </c>
    </row>
    <row r="6045" spans="2:6" x14ac:dyDescent="0.25">
      <c r="B6045" s="14">
        <v>6000</v>
      </c>
      <c r="C6045" s="17">
        <v>42</v>
      </c>
      <c r="D6045" s="17">
        <v>80.72</v>
      </c>
      <c r="E6045" s="17">
        <v>24708</v>
      </c>
      <c r="F6045" s="17">
        <v>1034726.24</v>
      </c>
    </row>
    <row r="6046" spans="2:6" x14ac:dyDescent="0.25">
      <c r="B6046" s="14">
        <v>6001</v>
      </c>
      <c r="C6046" s="17">
        <v>42</v>
      </c>
      <c r="D6046" s="17">
        <v>87.88</v>
      </c>
      <c r="E6046" s="17">
        <v>15963</v>
      </c>
      <c r="F6046" s="17">
        <v>253362.56000000006</v>
      </c>
    </row>
    <row r="6047" spans="2:6" x14ac:dyDescent="0.25">
      <c r="B6047" s="14">
        <v>6002</v>
      </c>
      <c r="C6047" s="17">
        <v>42</v>
      </c>
      <c r="D6047" s="17">
        <v>89.36</v>
      </c>
      <c r="E6047" s="17">
        <v>17520</v>
      </c>
      <c r="F6047" s="17">
        <v>335052.80000000005</v>
      </c>
    </row>
    <row r="6048" spans="2:6" x14ac:dyDescent="0.25">
      <c r="B6048" s="14">
        <v>6003</v>
      </c>
      <c r="C6048" s="17">
        <v>40</v>
      </c>
      <c r="D6048" s="17">
        <v>76.16</v>
      </c>
      <c r="E6048" s="17">
        <v>18745</v>
      </c>
      <c r="F6048" s="17">
        <v>702835.8</v>
      </c>
    </row>
    <row r="6049" spans="2:6" x14ac:dyDescent="0.25">
      <c r="B6049" s="14">
        <v>6004</v>
      </c>
      <c r="C6049" s="17">
        <v>40</v>
      </c>
      <c r="D6049" s="17">
        <v>77.13</v>
      </c>
      <c r="E6049" s="17">
        <v>19436</v>
      </c>
      <c r="F6049" s="17">
        <v>741225.32000000007</v>
      </c>
    </row>
    <row r="6050" spans="2:6" x14ac:dyDescent="0.25">
      <c r="B6050" s="14">
        <v>6005</v>
      </c>
      <c r="C6050" s="17">
        <v>40</v>
      </c>
      <c r="D6050" s="17">
        <v>98.07</v>
      </c>
      <c r="E6050" s="17">
        <v>18917</v>
      </c>
      <c r="F6050" s="17">
        <v>302612.81000000006</v>
      </c>
    </row>
    <row r="6051" spans="2:6" x14ac:dyDescent="0.25">
      <c r="B6051" s="14">
        <v>6006</v>
      </c>
      <c r="C6051" s="17">
        <v>43</v>
      </c>
      <c r="D6051" s="17">
        <v>77.349999999999994</v>
      </c>
      <c r="E6051" s="17">
        <v>14964</v>
      </c>
      <c r="F6051" s="17">
        <v>326918.60000000009</v>
      </c>
    </row>
    <row r="6052" spans="2:6" x14ac:dyDescent="0.25">
      <c r="B6052" s="14">
        <v>6007</v>
      </c>
      <c r="C6052" s="17">
        <v>44</v>
      </c>
      <c r="D6052" s="17">
        <v>76.989999999999995</v>
      </c>
      <c r="E6052" s="17">
        <v>22338</v>
      </c>
      <c r="F6052" s="17">
        <v>892587.38000000012</v>
      </c>
    </row>
    <row r="6053" spans="2:6" x14ac:dyDescent="0.25">
      <c r="B6053" s="14">
        <v>6008</v>
      </c>
      <c r="C6053" s="17">
        <v>42</v>
      </c>
      <c r="D6053" s="17">
        <v>90.73</v>
      </c>
      <c r="E6053" s="17">
        <v>22471</v>
      </c>
      <c r="F6053" s="17">
        <v>639153.16999999993</v>
      </c>
    </row>
    <row r="6054" spans="2:6" x14ac:dyDescent="0.25">
      <c r="B6054" s="14">
        <v>6009</v>
      </c>
      <c r="C6054" s="17">
        <v>43</v>
      </c>
      <c r="D6054" s="17">
        <v>79.91</v>
      </c>
      <c r="E6054" s="17">
        <v>15901</v>
      </c>
      <c r="F6054" s="17">
        <v>359907.09000000008</v>
      </c>
    </row>
    <row r="6055" spans="2:6" x14ac:dyDescent="0.25">
      <c r="B6055" s="14">
        <v>6010</v>
      </c>
      <c r="C6055" s="17">
        <v>43</v>
      </c>
      <c r="D6055" s="17">
        <v>79.260000000000005</v>
      </c>
      <c r="E6055" s="17">
        <v>14475</v>
      </c>
      <c r="F6055" s="17">
        <v>260811.5</v>
      </c>
    </row>
    <row r="6056" spans="2:6" x14ac:dyDescent="0.25">
      <c r="B6056" s="14">
        <v>6011</v>
      </c>
      <c r="C6056" s="17">
        <v>41</v>
      </c>
      <c r="D6056" s="17">
        <v>83.33</v>
      </c>
      <c r="E6056" s="17">
        <v>12752</v>
      </c>
      <c r="F6056" s="17">
        <v>102191.83999999997</v>
      </c>
    </row>
    <row r="6057" spans="2:6" x14ac:dyDescent="0.25">
      <c r="B6057" s="14">
        <v>6012</v>
      </c>
      <c r="C6057" s="17">
        <v>42</v>
      </c>
      <c r="D6057" s="17">
        <v>95.15</v>
      </c>
      <c r="E6057" s="17">
        <v>17105</v>
      </c>
      <c r="F6057" s="17">
        <v>207944.25</v>
      </c>
    </row>
    <row r="6058" spans="2:6" x14ac:dyDescent="0.25">
      <c r="B6058" s="14">
        <v>6013</v>
      </c>
      <c r="C6058" s="17">
        <v>42</v>
      </c>
      <c r="D6058" s="17">
        <v>96.35</v>
      </c>
      <c r="E6058" s="17">
        <v>20182</v>
      </c>
      <c r="F6058" s="17">
        <v>374038.30000000005</v>
      </c>
    </row>
    <row r="6059" spans="2:6" x14ac:dyDescent="0.25">
      <c r="B6059" s="14">
        <v>6014</v>
      </c>
      <c r="C6059" s="17">
        <v>44</v>
      </c>
      <c r="D6059" s="17">
        <v>103.39</v>
      </c>
      <c r="E6059" s="17">
        <v>22741</v>
      </c>
      <c r="F6059" s="17">
        <v>323663.01</v>
      </c>
    </row>
    <row r="6060" spans="2:6" x14ac:dyDescent="0.25">
      <c r="B6060" s="14">
        <v>6015</v>
      </c>
      <c r="C6060" s="17">
        <v>44</v>
      </c>
      <c r="D6060" s="17">
        <v>77.92</v>
      </c>
      <c r="E6060" s="17">
        <v>26270</v>
      </c>
      <c r="F6060" s="17">
        <v>1174891.5999999999</v>
      </c>
    </row>
    <row r="6061" spans="2:6" x14ac:dyDescent="0.25">
      <c r="B6061" s="14">
        <v>6016</v>
      </c>
      <c r="C6061" s="17">
        <v>41</v>
      </c>
      <c r="D6061" s="17">
        <v>81.540000000000006</v>
      </c>
      <c r="E6061" s="17">
        <v>8410</v>
      </c>
      <c r="F6061" s="17">
        <v>-206971.40000000002</v>
      </c>
    </row>
    <row r="6062" spans="2:6" x14ac:dyDescent="0.25">
      <c r="B6062" s="14">
        <v>6017</v>
      </c>
      <c r="C6062" s="17">
        <v>40</v>
      </c>
      <c r="D6062" s="17">
        <v>100.39</v>
      </c>
      <c r="E6062" s="17">
        <v>12865</v>
      </c>
      <c r="F6062" s="17">
        <v>-95982.349999999977</v>
      </c>
    </row>
    <row r="6063" spans="2:6" x14ac:dyDescent="0.25">
      <c r="B6063" s="14">
        <v>6018</v>
      </c>
      <c r="C6063" s="17">
        <v>39</v>
      </c>
      <c r="D6063" s="17">
        <v>85.33</v>
      </c>
      <c r="E6063" s="17">
        <v>23137</v>
      </c>
      <c r="F6063" s="17">
        <v>877639.79</v>
      </c>
    </row>
    <row r="6064" spans="2:6" x14ac:dyDescent="0.25">
      <c r="B6064" s="14">
        <v>6019</v>
      </c>
      <c r="C6064" s="17">
        <v>41</v>
      </c>
      <c r="D6064" s="17">
        <v>93.17</v>
      </c>
      <c r="E6064" s="17">
        <v>13738</v>
      </c>
      <c r="F6064" s="17">
        <v>40634.539999999921</v>
      </c>
    </row>
    <row r="6065" spans="2:6" x14ac:dyDescent="0.25">
      <c r="B6065" s="14">
        <v>6020</v>
      </c>
      <c r="C6065" s="17">
        <v>41</v>
      </c>
      <c r="D6065" s="17">
        <v>86.63</v>
      </c>
      <c r="E6065" s="17">
        <v>21742</v>
      </c>
      <c r="F6065" s="17">
        <v>701726.54</v>
      </c>
    </row>
    <row r="6066" spans="2:6" x14ac:dyDescent="0.25">
      <c r="B6066" s="14">
        <v>6021</v>
      </c>
      <c r="C6066" s="17">
        <v>40</v>
      </c>
      <c r="D6066" s="17">
        <v>77.02</v>
      </c>
      <c r="E6066" s="17">
        <v>21705</v>
      </c>
      <c r="F6066" s="17">
        <v>929375.90000000014</v>
      </c>
    </row>
    <row r="6067" spans="2:6" x14ac:dyDescent="0.25">
      <c r="B6067" s="14">
        <v>6022</v>
      </c>
      <c r="C6067" s="17">
        <v>40</v>
      </c>
      <c r="D6067" s="17">
        <v>99.42</v>
      </c>
      <c r="E6067" s="17">
        <v>22368</v>
      </c>
      <c r="F6067" s="17">
        <v>482685.43999999994</v>
      </c>
    </row>
    <row r="6068" spans="2:6" x14ac:dyDescent="0.25">
      <c r="B6068" s="14">
        <v>6023</v>
      </c>
      <c r="C6068" s="17">
        <v>45</v>
      </c>
      <c r="D6068" s="17">
        <v>87.46</v>
      </c>
      <c r="E6068" s="17">
        <v>13184</v>
      </c>
      <c r="F6068" s="17">
        <v>27263.360000000102</v>
      </c>
    </row>
    <row r="6069" spans="2:6" x14ac:dyDescent="0.25">
      <c r="B6069" s="14">
        <v>6024</v>
      </c>
      <c r="C6069" s="17">
        <v>42</v>
      </c>
      <c r="D6069" s="17">
        <v>82.13</v>
      </c>
      <c r="E6069" s="17">
        <v>6015</v>
      </c>
      <c r="F6069" s="17">
        <v>-399656.94999999995</v>
      </c>
    </row>
    <row r="6070" spans="2:6" x14ac:dyDescent="0.25">
      <c r="B6070" s="14">
        <v>6025</v>
      </c>
      <c r="C6070" s="17">
        <v>39</v>
      </c>
      <c r="D6070" s="17">
        <v>95.45</v>
      </c>
      <c r="E6070" s="17">
        <v>10954</v>
      </c>
      <c r="F6070" s="17">
        <v>-142919.30000000005</v>
      </c>
    </row>
    <row r="6071" spans="2:6" x14ac:dyDescent="0.25">
      <c r="B6071" s="14">
        <v>6026</v>
      </c>
      <c r="C6071" s="17">
        <v>41</v>
      </c>
      <c r="D6071" s="17">
        <v>83.42</v>
      </c>
      <c r="E6071" s="17">
        <v>16062</v>
      </c>
      <c r="F6071" s="17">
        <v>347903.95999999996</v>
      </c>
    </row>
    <row r="6072" spans="2:6" x14ac:dyDescent="0.25">
      <c r="B6072" s="14">
        <v>6027</v>
      </c>
      <c r="C6072" s="17">
        <v>44</v>
      </c>
      <c r="D6072" s="17">
        <v>103.39</v>
      </c>
      <c r="E6072" s="17">
        <v>20663</v>
      </c>
      <c r="F6072" s="17">
        <v>216417.42999999993</v>
      </c>
    </row>
    <row r="6073" spans="2:6" x14ac:dyDescent="0.25">
      <c r="B6073" s="14">
        <v>6028</v>
      </c>
      <c r="C6073" s="17">
        <v>40</v>
      </c>
      <c r="D6073" s="17">
        <v>81.59</v>
      </c>
      <c r="E6073" s="17">
        <v>7538</v>
      </c>
      <c r="F6073" s="17">
        <v>-266483.42000000004</v>
      </c>
    </row>
    <row r="6074" spans="2:6" x14ac:dyDescent="0.25">
      <c r="B6074" s="14">
        <v>6029</v>
      </c>
      <c r="C6074" s="17">
        <v>40</v>
      </c>
      <c r="D6074" s="17">
        <v>85.41</v>
      </c>
      <c r="E6074" s="17">
        <v>6811</v>
      </c>
      <c r="F6074" s="17">
        <v>-348778.50999999995</v>
      </c>
    </row>
    <row r="6075" spans="2:6" x14ac:dyDescent="0.25">
      <c r="B6075" s="14">
        <v>6030</v>
      </c>
      <c r="C6075" s="17">
        <v>43</v>
      </c>
      <c r="D6075" s="17">
        <v>102.58</v>
      </c>
      <c r="E6075" s="17">
        <v>12953</v>
      </c>
      <c r="F6075" s="17">
        <v>-158050.74</v>
      </c>
    </row>
    <row r="6076" spans="2:6" x14ac:dyDescent="0.25">
      <c r="B6076" s="14">
        <v>6031</v>
      </c>
      <c r="C6076" s="17">
        <v>40</v>
      </c>
      <c r="D6076" s="17">
        <v>79.13</v>
      </c>
      <c r="E6076" s="17">
        <v>16662</v>
      </c>
      <c r="F6076" s="17">
        <v>480793.94000000018</v>
      </c>
    </row>
    <row r="6077" spans="2:6" x14ac:dyDescent="0.25">
      <c r="B6077" s="14">
        <v>6032</v>
      </c>
      <c r="C6077" s="17">
        <v>43</v>
      </c>
      <c r="D6077" s="17">
        <v>95.93</v>
      </c>
      <c r="E6077" s="17">
        <v>11818</v>
      </c>
      <c r="F6077" s="17">
        <v>-140092.74000000011</v>
      </c>
    </row>
    <row r="6078" spans="2:6" x14ac:dyDescent="0.25">
      <c r="B6078" s="14">
        <v>6033</v>
      </c>
      <c r="C6078" s="17">
        <v>41</v>
      </c>
      <c r="D6078" s="17">
        <v>89.2</v>
      </c>
      <c r="E6078" s="17">
        <v>16526</v>
      </c>
      <c r="F6078" s="17">
        <v>286988.80000000005</v>
      </c>
    </row>
    <row r="6079" spans="2:6" x14ac:dyDescent="0.25">
      <c r="B6079" s="14">
        <v>6034</v>
      </c>
      <c r="C6079" s="17">
        <v>40</v>
      </c>
      <c r="D6079" s="17">
        <v>96.04</v>
      </c>
      <c r="E6079" s="17">
        <v>11719</v>
      </c>
      <c r="F6079" s="17">
        <v>-112171.76000000013</v>
      </c>
    </row>
    <row r="6080" spans="2:6" x14ac:dyDescent="0.25">
      <c r="B6080" s="14">
        <v>6035</v>
      </c>
      <c r="C6080" s="17">
        <v>43</v>
      </c>
      <c r="D6080" s="17">
        <v>81.27</v>
      </c>
      <c r="E6080" s="17">
        <v>23895</v>
      </c>
      <c r="F6080" s="17">
        <v>935673.35000000009</v>
      </c>
    </row>
    <row r="6081" spans="2:6" x14ac:dyDescent="0.25">
      <c r="B6081" s="14">
        <v>6036</v>
      </c>
      <c r="C6081" s="17">
        <v>41</v>
      </c>
      <c r="D6081" s="17">
        <v>98.6</v>
      </c>
      <c r="E6081" s="17">
        <v>16504</v>
      </c>
      <c r="F6081" s="17">
        <v>130337.60000000009</v>
      </c>
    </row>
    <row r="6082" spans="2:6" x14ac:dyDescent="0.25">
      <c r="B6082" s="14">
        <v>6037</v>
      </c>
      <c r="C6082" s="17">
        <v>43</v>
      </c>
      <c r="D6082" s="17">
        <v>101.88</v>
      </c>
      <c r="E6082" s="17">
        <v>17624</v>
      </c>
      <c r="F6082" s="17">
        <v>103810.88000000012</v>
      </c>
    </row>
    <row r="6083" spans="2:6" x14ac:dyDescent="0.25">
      <c r="B6083" s="14">
        <v>6038</v>
      </c>
      <c r="C6083" s="17">
        <v>43</v>
      </c>
      <c r="D6083" s="17">
        <v>82.78</v>
      </c>
      <c r="E6083" s="17">
        <v>11879</v>
      </c>
      <c r="F6083" s="17">
        <v>19780.380000000005</v>
      </c>
    </row>
    <row r="6084" spans="2:6" x14ac:dyDescent="0.25">
      <c r="B6084" s="14">
        <v>6039</v>
      </c>
      <c r="C6084" s="17">
        <v>42</v>
      </c>
      <c r="D6084" s="17">
        <v>95.45</v>
      </c>
      <c r="E6084" s="17">
        <v>17923</v>
      </c>
      <c r="F6084" s="17">
        <v>253160.64999999991</v>
      </c>
    </row>
    <row r="6085" spans="2:6" x14ac:dyDescent="0.25">
      <c r="B6085" s="14">
        <v>6040</v>
      </c>
      <c r="C6085" s="17">
        <v>42</v>
      </c>
      <c r="D6085" s="17">
        <v>85.4</v>
      </c>
      <c r="E6085" s="17">
        <v>11654</v>
      </c>
      <c r="F6085" s="17">
        <v>-15573.600000000093</v>
      </c>
    </row>
    <row r="6086" spans="2:6" x14ac:dyDescent="0.25">
      <c r="B6086" s="14">
        <v>6041</v>
      </c>
      <c r="C6086" s="17">
        <v>45</v>
      </c>
      <c r="D6086" s="17">
        <v>92.33</v>
      </c>
      <c r="E6086" s="17">
        <v>28377</v>
      </c>
      <c r="F6086" s="17">
        <v>900009.59000000008</v>
      </c>
    </row>
    <row r="6087" spans="2:6" x14ac:dyDescent="0.25">
      <c r="B6087" s="14">
        <v>6042</v>
      </c>
      <c r="C6087" s="17">
        <v>42</v>
      </c>
      <c r="D6087" s="17">
        <v>86.74</v>
      </c>
      <c r="E6087" s="17">
        <v>20285</v>
      </c>
      <c r="F6087" s="17">
        <v>575224.10000000009</v>
      </c>
    </row>
    <row r="6088" spans="2:6" x14ac:dyDescent="0.25">
      <c r="B6088" s="14">
        <v>6043</v>
      </c>
      <c r="C6088" s="17">
        <v>44</v>
      </c>
      <c r="D6088" s="17">
        <v>89.06</v>
      </c>
      <c r="E6088" s="17">
        <v>17746</v>
      </c>
      <c r="F6088" s="17">
        <v>320171.24</v>
      </c>
    </row>
    <row r="6089" spans="2:6" x14ac:dyDescent="0.25">
      <c r="B6089" s="14">
        <v>6044</v>
      </c>
      <c r="C6089" s="17">
        <v>41</v>
      </c>
      <c r="D6089" s="17">
        <v>93.15</v>
      </c>
      <c r="E6089" s="17">
        <v>12259</v>
      </c>
      <c r="F6089" s="17">
        <v>-55003.850000000093</v>
      </c>
    </row>
    <row r="6090" spans="2:6" x14ac:dyDescent="0.25">
      <c r="B6090" s="14">
        <v>6045</v>
      </c>
      <c r="C6090" s="17">
        <v>44</v>
      </c>
      <c r="D6090" s="17">
        <v>99.8</v>
      </c>
      <c r="E6090" s="17">
        <v>8736</v>
      </c>
      <c r="F6090" s="17">
        <v>-367772.8</v>
      </c>
    </row>
    <row r="6091" spans="2:6" x14ac:dyDescent="0.25">
      <c r="B6091" s="14">
        <v>6046</v>
      </c>
      <c r="C6091" s="17">
        <v>39</v>
      </c>
      <c r="D6091" s="17">
        <v>99.74</v>
      </c>
      <c r="E6091" s="17">
        <v>17356</v>
      </c>
      <c r="F6091" s="17">
        <v>195872.56000000006</v>
      </c>
    </row>
    <row r="6092" spans="2:6" x14ac:dyDescent="0.25">
      <c r="B6092" s="14">
        <v>6047</v>
      </c>
      <c r="C6092" s="17">
        <v>41</v>
      </c>
      <c r="D6092" s="17">
        <v>102.1</v>
      </c>
      <c r="E6092" s="17">
        <v>20350</v>
      </c>
      <c r="F6092" s="17">
        <v>287565</v>
      </c>
    </row>
    <row r="6093" spans="2:6" x14ac:dyDescent="0.25">
      <c r="B6093" s="14">
        <v>6048</v>
      </c>
      <c r="C6093" s="17">
        <v>42</v>
      </c>
      <c r="D6093" s="17">
        <v>87.17</v>
      </c>
      <c r="E6093" s="17">
        <v>22254</v>
      </c>
      <c r="F6093" s="17">
        <v>703996.82000000007</v>
      </c>
    </row>
    <row r="6094" spans="2:6" x14ac:dyDescent="0.25">
      <c r="B6094" s="14">
        <v>6049</v>
      </c>
      <c r="C6094" s="17">
        <v>42</v>
      </c>
      <c r="D6094" s="17">
        <v>79.97</v>
      </c>
      <c r="E6094" s="17">
        <v>16300</v>
      </c>
      <c r="F6094" s="17">
        <v>405589</v>
      </c>
    </row>
    <row r="6095" spans="2:6" x14ac:dyDescent="0.25">
      <c r="B6095" s="14">
        <v>6050</v>
      </c>
      <c r="C6095" s="17">
        <v>42</v>
      </c>
      <c r="D6095" s="17">
        <v>87</v>
      </c>
      <c r="E6095" s="17">
        <v>15696</v>
      </c>
      <c r="F6095" s="17">
        <v>248720</v>
      </c>
    </row>
    <row r="6096" spans="2:6" x14ac:dyDescent="0.25">
      <c r="B6096" s="14">
        <v>6051</v>
      </c>
      <c r="C6096" s="17">
        <v>42</v>
      </c>
      <c r="D6096" s="17">
        <v>85.79</v>
      </c>
      <c r="E6096" s="17">
        <v>12212</v>
      </c>
      <c r="F6096" s="17">
        <v>19616.519999999902</v>
      </c>
    </row>
    <row r="6097" spans="2:6" x14ac:dyDescent="0.25">
      <c r="B6097" s="14">
        <v>6052</v>
      </c>
      <c r="C6097" s="17">
        <v>41</v>
      </c>
      <c r="D6097" s="17">
        <v>96.81</v>
      </c>
      <c r="E6097" s="17">
        <v>15821</v>
      </c>
      <c r="F6097" s="17">
        <v>118086.98999999999</v>
      </c>
    </row>
    <row r="6098" spans="2:6" x14ac:dyDescent="0.25">
      <c r="B6098" s="14">
        <v>6053</v>
      </c>
      <c r="C6098" s="17">
        <v>41</v>
      </c>
      <c r="D6098" s="17">
        <v>104.59</v>
      </c>
      <c r="E6098" s="17">
        <v>32454</v>
      </c>
      <c r="F6098" s="17">
        <v>883368.1399999999</v>
      </c>
    </row>
    <row r="6099" spans="2:6" x14ac:dyDescent="0.25">
      <c r="B6099" s="14">
        <v>6054</v>
      </c>
      <c r="C6099" s="17">
        <v>39</v>
      </c>
      <c r="D6099" s="17">
        <v>101.45</v>
      </c>
      <c r="E6099" s="17">
        <v>19401</v>
      </c>
      <c r="F6099" s="17">
        <v>285928.55000000005</v>
      </c>
    </row>
    <row r="6100" spans="2:6" x14ac:dyDescent="0.25">
      <c r="B6100" s="14">
        <v>6055</v>
      </c>
      <c r="C6100" s="17">
        <v>44</v>
      </c>
      <c r="D6100" s="17">
        <v>93.82</v>
      </c>
      <c r="E6100" s="17">
        <v>15977</v>
      </c>
      <c r="F6100" s="17">
        <v>127472.8600000001</v>
      </c>
    </row>
    <row r="6101" spans="2:6" x14ac:dyDescent="0.25">
      <c r="B6101" s="14">
        <v>6056</v>
      </c>
      <c r="C6101" s="17">
        <v>41</v>
      </c>
      <c r="D6101" s="17">
        <v>88.13</v>
      </c>
      <c r="E6101" s="17">
        <v>16630</v>
      </c>
      <c r="F6101" s="17">
        <v>311938.10000000009</v>
      </c>
    </row>
    <row r="6102" spans="2:6" x14ac:dyDescent="0.25">
      <c r="B6102" s="14">
        <v>6057</v>
      </c>
      <c r="C6102" s="17">
        <v>42</v>
      </c>
      <c r="D6102" s="17">
        <v>95.48</v>
      </c>
      <c r="E6102" s="17">
        <v>17935</v>
      </c>
      <c r="F6102" s="17">
        <v>253361.19999999995</v>
      </c>
    </row>
    <row r="6103" spans="2:6" x14ac:dyDescent="0.25">
      <c r="B6103" s="14">
        <v>6058</v>
      </c>
      <c r="C6103" s="17">
        <v>42</v>
      </c>
      <c r="D6103" s="17">
        <v>86.81</v>
      </c>
      <c r="E6103" s="17">
        <v>15442</v>
      </c>
      <c r="F6103" s="17">
        <v>233873.97999999998</v>
      </c>
    </row>
    <row r="6104" spans="2:6" x14ac:dyDescent="0.25">
      <c r="B6104" s="14">
        <v>6059</v>
      </c>
      <c r="C6104" s="17">
        <v>41</v>
      </c>
      <c r="D6104" s="17">
        <v>98.18</v>
      </c>
      <c r="E6104" s="17">
        <v>21684</v>
      </c>
      <c r="F6104" s="17">
        <v>447136.87999999989</v>
      </c>
    </row>
    <row r="6105" spans="2:6" x14ac:dyDescent="0.25">
      <c r="B6105" s="14">
        <v>6060</v>
      </c>
      <c r="C6105" s="17">
        <v>41</v>
      </c>
      <c r="D6105" s="17">
        <v>89.63</v>
      </c>
      <c r="E6105" s="17">
        <v>21578</v>
      </c>
      <c r="F6105" s="17">
        <v>625287.8600000001</v>
      </c>
    </row>
    <row r="6106" spans="2:6" x14ac:dyDescent="0.25">
      <c r="B6106" s="14">
        <v>6061</v>
      </c>
      <c r="C6106" s="17">
        <v>42</v>
      </c>
      <c r="D6106" s="17">
        <v>80.64</v>
      </c>
      <c r="E6106" s="17">
        <v>25046</v>
      </c>
      <c r="F6106" s="17">
        <v>1062512.56</v>
      </c>
    </row>
    <row r="6107" spans="2:6" x14ac:dyDescent="0.25">
      <c r="B6107" s="14">
        <v>6062</v>
      </c>
      <c r="C6107" s="17">
        <v>43</v>
      </c>
      <c r="D6107" s="17">
        <v>82.5</v>
      </c>
      <c r="E6107" s="17">
        <v>16258</v>
      </c>
      <c r="F6107" s="17">
        <v>344963</v>
      </c>
    </row>
    <row r="6108" spans="2:6" x14ac:dyDescent="0.25">
      <c r="B6108" s="14">
        <v>6063</v>
      </c>
      <c r="C6108" s="17">
        <v>42</v>
      </c>
      <c r="D6108" s="17">
        <v>87.95</v>
      </c>
      <c r="E6108" s="17">
        <v>17998</v>
      </c>
      <c r="F6108" s="17">
        <v>392761.89999999991</v>
      </c>
    </row>
    <row r="6109" spans="2:6" x14ac:dyDescent="0.25">
      <c r="B6109" s="14">
        <v>6064</v>
      </c>
      <c r="C6109" s="17">
        <v>43</v>
      </c>
      <c r="D6109" s="17">
        <v>102.36</v>
      </c>
      <c r="E6109" s="17">
        <v>17584</v>
      </c>
      <c r="F6109" s="17">
        <v>93205.760000000009</v>
      </c>
    </row>
    <row r="6110" spans="2:6" x14ac:dyDescent="0.25">
      <c r="B6110" s="14">
        <v>6065</v>
      </c>
      <c r="C6110" s="17">
        <v>43</v>
      </c>
      <c r="D6110" s="17">
        <v>102.58</v>
      </c>
      <c r="E6110" s="17">
        <v>17249</v>
      </c>
      <c r="F6110" s="17">
        <v>71441.580000000075</v>
      </c>
    </row>
    <row r="6111" spans="2:6" x14ac:dyDescent="0.25">
      <c r="B6111" s="14">
        <v>6066</v>
      </c>
      <c r="C6111" s="17">
        <v>41</v>
      </c>
      <c r="D6111" s="17">
        <v>103.81</v>
      </c>
      <c r="E6111" s="17">
        <v>21005</v>
      </c>
      <c r="F6111" s="17">
        <v>288260.94999999995</v>
      </c>
    </row>
    <row r="6112" spans="2:6" x14ac:dyDescent="0.25">
      <c r="B6112" s="14">
        <v>6067</v>
      </c>
      <c r="C6112" s="17">
        <v>43</v>
      </c>
      <c r="D6112" s="17">
        <v>87.4</v>
      </c>
      <c r="E6112" s="17">
        <v>19497</v>
      </c>
      <c r="F6112" s="17">
        <v>487494.19999999995</v>
      </c>
    </row>
    <row r="6113" spans="2:6" x14ac:dyDescent="0.25">
      <c r="B6113" s="14">
        <v>6068</v>
      </c>
      <c r="C6113" s="17">
        <v>40</v>
      </c>
      <c r="D6113" s="17">
        <v>88.92</v>
      </c>
      <c r="E6113" s="17">
        <v>17069</v>
      </c>
      <c r="F6113" s="17">
        <v>346195.52</v>
      </c>
    </row>
    <row r="6114" spans="2:6" x14ac:dyDescent="0.25">
      <c r="B6114" s="14">
        <v>6069</v>
      </c>
      <c r="C6114" s="17">
        <v>40</v>
      </c>
      <c r="D6114" s="17">
        <v>81.3</v>
      </c>
      <c r="E6114" s="17">
        <v>22666</v>
      </c>
      <c r="F6114" s="17">
        <v>911148.2</v>
      </c>
    </row>
    <row r="6115" spans="2:6" x14ac:dyDescent="0.25">
      <c r="B6115" s="14">
        <v>6070</v>
      </c>
      <c r="C6115" s="17">
        <v>44</v>
      </c>
      <c r="D6115" s="17">
        <v>80.13</v>
      </c>
      <c r="E6115" s="17">
        <v>24200</v>
      </c>
      <c r="F6115" s="17">
        <v>961854</v>
      </c>
    </row>
    <row r="6116" spans="2:6" x14ac:dyDescent="0.25">
      <c r="B6116" s="14">
        <v>6071</v>
      </c>
      <c r="C6116" s="17">
        <v>44</v>
      </c>
      <c r="D6116" s="17">
        <v>88.61</v>
      </c>
      <c r="E6116" s="17">
        <v>21983</v>
      </c>
      <c r="F6116" s="17">
        <v>609451.37000000011</v>
      </c>
    </row>
    <row r="6117" spans="2:6" x14ac:dyDescent="0.25">
      <c r="B6117" s="14">
        <v>6072</v>
      </c>
      <c r="C6117" s="17">
        <v>41</v>
      </c>
      <c r="D6117" s="17">
        <v>95.68</v>
      </c>
      <c r="E6117" s="17">
        <v>12540</v>
      </c>
      <c r="F6117" s="17">
        <v>-68507.20000000007</v>
      </c>
    </row>
    <row r="6118" spans="2:6" x14ac:dyDescent="0.25">
      <c r="B6118" s="14">
        <v>6073</v>
      </c>
      <c r="C6118" s="17">
        <v>41</v>
      </c>
      <c r="D6118" s="17">
        <v>97.48</v>
      </c>
      <c r="E6118" s="17">
        <v>21585</v>
      </c>
      <c r="F6118" s="17">
        <v>456324.19999999995</v>
      </c>
    </row>
    <row r="6119" spans="2:6" x14ac:dyDescent="0.25">
      <c r="B6119" s="14">
        <v>6074</v>
      </c>
      <c r="C6119" s="17">
        <v>40</v>
      </c>
      <c r="D6119" s="17">
        <v>104.12</v>
      </c>
      <c r="E6119" s="17">
        <v>15799</v>
      </c>
      <c r="F6119" s="17">
        <v>17049.119999999879</v>
      </c>
    </row>
    <row r="6120" spans="2:6" x14ac:dyDescent="0.25">
      <c r="B6120" s="14">
        <v>6075</v>
      </c>
      <c r="C6120" s="17">
        <v>39</v>
      </c>
      <c r="D6120" s="17">
        <v>86.86</v>
      </c>
      <c r="E6120" s="17">
        <v>16922</v>
      </c>
      <c r="F6120" s="17">
        <v>387675.08000000007</v>
      </c>
    </row>
    <row r="6121" spans="2:6" x14ac:dyDescent="0.25">
      <c r="B6121" s="14">
        <v>6076</v>
      </c>
      <c r="C6121" s="17">
        <v>40</v>
      </c>
      <c r="D6121" s="17">
        <v>91.63</v>
      </c>
      <c r="E6121" s="17">
        <v>15337</v>
      </c>
      <c r="F6121" s="17">
        <v>183253.69000000006</v>
      </c>
    </row>
    <row r="6122" spans="2:6" x14ac:dyDescent="0.25">
      <c r="B6122" s="14">
        <v>6077</v>
      </c>
      <c r="C6122" s="17">
        <v>39</v>
      </c>
      <c r="D6122" s="17">
        <v>101.04</v>
      </c>
      <c r="E6122" s="17">
        <v>22395</v>
      </c>
      <c r="F6122" s="17">
        <v>470409.19999999995</v>
      </c>
    </row>
    <row r="6123" spans="2:6" x14ac:dyDescent="0.25">
      <c r="B6123" s="14">
        <v>6078</v>
      </c>
      <c r="C6123" s="17">
        <v>42</v>
      </c>
      <c r="D6123" s="17">
        <v>94.88</v>
      </c>
      <c r="E6123" s="17">
        <v>30946</v>
      </c>
      <c r="F6123" s="17">
        <v>1072365.5200000003</v>
      </c>
    </row>
    <row r="6124" spans="2:6" x14ac:dyDescent="0.25">
      <c r="B6124" s="14">
        <v>6079</v>
      </c>
      <c r="C6124" s="17">
        <v>42</v>
      </c>
      <c r="D6124" s="17">
        <v>89.93</v>
      </c>
      <c r="E6124" s="17">
        <v>23323</v>
      </c>
      <c r="F6124" s="17">
        <v>714273.60999999987</v>
      </c>
    </row>
    <row r="6125" spans="2:6" x14ac:dyDescent="0.25">
      <c r="B6125" s="14">
        <v>6080</v>
      </c>
      <c r="C6125" s="17">
        <v>44</v>
      </c>
      <c r="D6125" s="17">
        <v>87.18</v>
      </c>
      <c r="E6125" s="17">
        <v>23388</v>
      </c>
      <c r="F6125" s="17">
        <v>736174.15999999992</v>
      </c>
    </row>
    <row r="6126" spans="2:6" x14ac:dyDescent="0.25">
      <c r="B6126" s="14">
        <v>6081</v>
      </c>
      <c r="C6126" s="17">
        <v>43</v>
      </c>
      <c r="D6126" s="17">
        <v>94.43</v>
      </c>
      <c r="E6126" s="17">
        <v>23591</v>
      </c>
      <c r="F6126" s="17">
        <v>602497.86999999988</v>
      </c>
    </row>
    <row r="6127" spans="2:6" x14ac:dyDescent="0.25">
      <c r="B6127" s="14">
        <v>6082</v>
      </c>
      <c r="C6127" s="17">
        <v>41</v>
      </c>
      <c r="D6127" s="17">
        <v>75.739999999999995</v>
      </c>
      <c r="E6127" s="17">
        <v>17100</v>
      </c>
      <c r="F6127" s="17">
        <v>556646</v>
      </c>
    </row>
    <row r="6128" spans="2:6" x14ac:dyDescent="0.25">
      <c r="B6128" s="14">
        <v>6083</v>
      </c>
      <c r="C6128" s="17">
        <v>44</v>
      </c>
      <c r="D6128" s="17">
        <v>98.14</v>
      </c>
      <c r="E6128" s="17">
        <v>19687</v>
      </c>
      <c r="F6128" s="17">
        <v>269402.82000000007</v>
      </c>
    </row>
    <row r="6129" spans="2:6" x14ac:dyDescent="0.25">
      <c r="B6129" s="14">
        <v>6084</v>
      </c>
      <c r="C6129" s="17">
        <v>43</v>
      </c>
      <c r="D6129" s="17">
        <v>95.98</v>
      </c>
      <c r="E6129" s="17">
        <v>18686</v>
      </c>
      <c r="F6129" s="17">
        <v>271533.71999999997</v>
      </c>
    </row>
    <row r="6130" spans="2:6" x14ac:dyDescent="0.25">
      <c r="B6130" s="14">
        <v>6085</v>
      </c>
      <c r="C6130" s="17">
        <v>45</v>
      </c>
      <c r="D6130" s="17">
        <v>83.53</v>
      </c>
      <c r="E6130" s="17">
        <v>14296</v>
      </c>
      <c r="F6130" s="17">
        <v>157439.12</v>
      </c>
    </row>
    <row r="6131" spans="2:6" x14ac:dyDescent="0.25">
      <c r="B6131" s="14">
        <v>6086</v>
      </c>
      <c r="C6131" s="17">
        <v>40</v>
      </c>
      <c r="D6131" s="17">
        <v>96.02</v>
      </c>
      <c r="E6131" s="17">
        <v>21576</v>
      </c>
      <c r="F6131" s="17">
        <v>508856.48</v>
      </c>
    </row>
    <row r="6132" spans="2:6" x14ac:dyDescent="0.25">
      <c r="B6132" s="14">
        <v>6087</v>
      </c>
      <c r="C6132" s="17">
        <v>41</v>
      </c>
      <c r="D6132" s="17">
        <v>104.23</v>
      </c>
      <c r="E6132" s="17">
        <v>10593</v>
      </c>
      <c r="F6132" s="17">
        <v>-280414.39</v>
      </c>
    </row>
    <row r="6133" spans="2:6" x14ac:dyDescent="0.25">
      <c r="B6133" s="14">
        <v>6088</v>
      </c>
      <c r="C6133" s="17">
        <v>42</v>
      </c>
      <c r="D6133" s="17">
        <v>91.58</v>
      </c>
      <c r="E6133" s="17">
        <v>24628</v>
      </c>
      <c r="F6133" s="17">
        <v>761163.76</v>
      </c>
    </row>
    <row r="6134" spans="2:6" x14ac:dyDescent="0.25">
      <c r="B6134" s="14">
        <v>6089</v>
      </c>
      <c r="C6134" s="17">
        <v>43</v>
      </c>
      <c r="D6134" s="17">
        <v>92.73</v>
      </c>
      <c r="E6134" s="17">
        <v>13934</v>
      </c>
      <c r="F6134" s="17">
        <v>31604.179999999935</v>
      </c>
    </row>
    <row r="6135" spans="2:6" x14ac:dyDescent="0.25">
      <c r="B6135" s="14">
        <v>6090</v>
      </c>
      <c r="C6135" s="17">
        <v>42</v>
      </c>
      <c r="D6135" s="17">
        <v>93.67</v>
      </c>
      <c r="E6135" s="17">
        <v>10047</v>
      </c>
      <c r="F6135" s="17">
        <v>-213723.49</v>
      </c>
    </row>
    <row r="6136" spans="2:6" x14ac:dyDescent="0.25">
      <c r="B6136" s="14">
        <v>6091</v>
      </c>
      <c r="C6136" s="17">
        <v>40</v>
      </c>
      <c r="D6136" s="17">
        <v>97.28</v>
      </c>
      <c r="E6136" s="17">
        <v>13965</v>
      </c>
      <c r="F6136" s="17">
        <v>11919.79999999993</v>
      </c>
    </row>
    <row r="6137" spans="2:6" x14ac:dyDescent="0.25">
      <c r="B6137" s="14">
        <v>6092</v>
      </c>
      <c r="C6137" s="17">
        <v>41</v>
      </c>
      <c r="D6137" s="17">
        <v>100.75</v>
      </c>
      <c r="E6137" s="17">
        <v>13351</v>
      </c>
      <c r="F6137" s="17">
        <v>-85655.25</v>
      </c>
    </row>
    <row r="6138" spans="2:6" x14ac:dyDescent="0.25">
      <c r="B6138" s="14">
        <v>6093</v>
      </c>
      <c r="C6138" s="17">
        <v>41</v>
      </c>
      <c r="D6138" s="17">
        <v>85.37</v>
      </c>
      <c r="E6138" s="17">
        <v>17769</v>
      </c>
      <c r="F6138" s="17">
        <v>440562.47</v>
      </c>
    </row>
    <row r="6139" spans="2:6" x14ac:dyDescent="0.25">
      <c r="B6139" s="14">
        <v>6094</v>
      </c>
      <c r="C6139" s="17">
        <v>40</v>
      </c>
      <c r="D6139" s="17">
        <v>89.67</v>
      </c>
      <c r="E6139" s="17">
        <v>16405</v>
      </c>
      <c r="F6139" s="17">
        <v>287358.64999999991</v>
      </c>
    </row>
    <row r="6140" spans="2:6" x14ac:dyDescent="0.25">
      <c r="B6140" s="14">
        <v>6095</v>
      </c>
      <c r="C6140" s="17">
        <v>41</v>
      </c>
      <c r="D6140" s="17">
        <v>84.47</v>
      </c>
      <c r="E6140" s="17">
        <v>17292</v>
      </c>
      <c r="F6140" s="17">
        <v>421480.76</v>
      </c>
    </row>
    <row r="6141" spans="2:6" x14ac:dyDescent="0.25">
      <c r="B6141" s="14">
        <v>6096</v>
      </c>
      <c r="C6141" s="17">
        <v>41</v>
      </c>
      <c r="D6141" s="17">
        <v>80.3</v>
      </c>
      <c r="E6141" s="17">
        <v>13709</v>
      </c>
      <c r="F6141" s="17">
        <v>215189.30000000005</v>
      </c>
    </row>
    <row r="6142" spans="2:6" x14ac:dyDescent="0.25">
      <c r="B6142" s="14">
        <v>6097</v>
      </c>
      <c r="C6142" s="17">
        <v>44</v>
      </c>
      <c r="D6142" s="17">
        <v>79.180000000000007</v>
      </c>
      <c r="E6142" s="17">
        <v>24757</v>
      </c>
      <c r="F6142" s="17">
        <v>1027075.7399999998</v>
      </c>
    </row>
    <row r="6143" spans="2:6" x14ac:dyDescent="0.25">
      <c r="B6143" s="14">
        <v>6098</v>
      </c>
      <c r="C6143" s="17">
        <v>41</v>
      </c>
      <c r="D6143" s="17">
        <v>94.97</v>
      </c>
      <c r="E6143" s="17">
        <v>12289</v>
      </c>
      <c r="F6143" s="17">
        <v>-75424.329999999958</v>
      </c>
    </row>
    <row r="6144" spans="2:6" x14ac:dyDescent="0.25">
      <c r="B6144" s="14">
        <v>6099</v>
      </c>
      <c r="C6144" s="17">
        <v>42</v>
      </c>
      <c r="D6144" s="17">
        <v>96.18</v>
      </c>
      <c r="E6144" s="17">
        <v>14493</v>
      </c>
      <c r="F6144" s="17">
        <v>31464.259999999893</v>
      </c>
    </row>
    <row r="6145" spans="2:6" x14ac:dyDescent="0.25">
      <c r="B6145" s="14">
        <v>6100</v>
      </c>
      <c r="C6145" s="17">
        <v>42</v>
      </c>
      <c r="D6145" s="17">
        <v>104.92</v>
      </c>
      <c r="E6145" s="17">
        <v>14725</v>
      </c>
      <c r="F6145" s="17">
        <v>-83122</v>
      </c>
    </row>
    <row r="6146" spans="2:6" x14ac:dyDescent="0.25">
      <c r="B6146" s="14">
        <v>6101</v>
      </c>
      <c r="C6146" s="17">
        <v>43</v>
      </c>
      <c r="D6146" s="17">
        <v>97.1</v>
      </c>
      <c r="E6146" s="17">
        <v>24765</v>
      </c>
      <c r="F6146" s="17">
        <v>608658.50000000023</v>
      </c>
    </row>
    <row r="6147" spans="2:6" x14ac:dyDescent="0.25">
      <c r="B6147" s="14">
        <v>6102</v>
      </c>
      <c r="C6147" s="17">
        <v>40</v>
      </c>
      <c r="D6147" s="17">
        <v>87.07</v>
      </c>
      <c r="E6147" s="17">
        <v>13903</v>
      </c>
      <c r="F6147" s="17">
        <v>150042.79000000004</v>
      </c>
    </row>
    <row r="6148" spans="2:6" x14ac:dyDescent="0.25">
      <c r="B6148" s="14">
        <v>6103</v>
      </c>
      <c r="C6148" s="17">
        <v>42</v>
      </c>
      <c r="D6148" s="17">
        <v>88.14</v>
      </c>
      <c r="E6148" s="17">
        <v>25393</v>
      </c>
      <c r="F6148" s="17">
        <v>898561.98</v>
      </c>
    </row>
    <row r="6149" spans="2:6" x14ac:dyDescent="0.25">
      <c r="B6149" s="14">
        <v>6104</v>
      </c>
      <c r="C6149" s="17">
        <v>43</v>
      </c>
      <c r="D6149" s="17">
        <v>81.77</v>
      </c>
      <c r="E6149" s="17">
        <v>11530</v>
      </c>
      <c r="F6149" s="17">
        <v>5871.9000000000233</v>
      </c>
    </row>
    <row r="6150" spans="2:6" x14ac:dyDescent="0.25">
      <c r="B6150" s="14">
        <v>6105</v>
      </c>
      <c r="C6150" s="17">
        <v>40</v>
      </c>
      <c r="D6150" s="17">
        <v>100.33</v>
      </c>
      <c r="E6150" s="17">
        <v>12343</v>
      </c>
      <c r="F6150" s="17">
        <v>-125836.18999999994</v>
      </c>
    </row>
    <row r="6151" spans="2:6" x14ac:dyDescent="0.25">
      <c r="B6151" s="14">
        <v>6106</v>
      </c>
      <c r="C6151" s="17">
        <v>39</v>
      </c>
      <c r="D6151" s="17">
        <v>81.66</v>
      </c>
      <c r="E6151" s="17">
        <v>13607</v>
      </c>
      <c r="F6151" s="17">
        <v>215972.38000000012</v>
      </c>
    </row>
    <row r="6152" spans="2:6" x14ac:dyDescent="0.25">
      <c r="B6152" s="14">
        <v>6107</v>
      </c>
      <c r="C6152" s="17">
        <v>42</v>
      </c>
      <c r="D6152" s="17">
        <v>102.37</v>
      </c>
      <c r="E6152" s="17">
        <v>17982</v>
      </c>
      <c r="F6152" s="17">
        <v>132356.65999999992</v>
      </c>
    </row>
    <row r="6153" spans="2:6" x14ac:dyDescent="0.25">
      <c r="B6153" s="14">
        <v>6108</v>
      </c>
      <c r="C6153" s="17">
        <v>41</v>
      </c>
      <c r="D6153" s="17">
        <v>87.77</v>
      </c>
      <c r="E6153" s="17">
        <v>22039</v>
      </c>
      <c r="F6153" s="17">
        <v>697798.97</v>
      </c>
    </row>
    <row r="6154" spans="2:6" x14ac:dyDescent="0.25">
      <c r="B6154" s="14">
        <v>6109</v>
      </c>
      <c r="C6154" s="17">
        <v>42</v>
      </c>
      <c r="D6154" s="17">
        <v>96.1</v>
      </c>
      <c r="E6154" s="17">
        <v>20499</v>
      </c>
      <c r="F6154" s="17">
        <v>398389.10000000009</v>
      </c>
    </row>
    <row r="6155" spans="2:6" x14ac:dyDescent="0.25">
      <c r="B6155" s="14">
        <v>6110</v>
      </c>
      <c r="C6155" s="17">
        <v>44</v>
      </c>
      <c r="D6155" s="17">
        <v>86.52</v>
      </c>
      <c r="E6155" s="17">
        <v>17257</v>
      </c>
      <c r="F6155" s="17">
        <v>331759.3600000001</v>
      </c>
    </row>
    <row r="6156" spans="2:6" x14ac:dyDescent="0.25">
      <c r="B6156" s="14">
        <v>6111</v>
      </c>
      <c r="C6156" s="17">
        <v>42</v>
      </c>
      <c r="D6156" s="17">
        <v>88.27</v>
      </c>
      <c r="E6156" s="17">
        <v>18870</v>
      </c>
      <c r="F6156" s="17">
        <v>446935.10000000009</v>
      </c>
    </row>
    <row r="6157" spans="2:6" x14ac:dyDescent="0.25">
      <c r="B6157" s="14">
        <v>6112</v>
      </c>
      <c r="C6157" s="17">
        <v>43</v>
      </c>
      <c r="D6157" s="17">
        <v>96.61</v>
      </c>
      <c r="E6157" s="17">
        <v>18345</v>
      </c>
      <c r="F6157" s="17">
        <v>239509.55000000005</v>
      </c>
    </row>
    <row r="6158" spans="2:6" x14ac:dyDescent="0.25">
      <c r="B6158" s="14">
        <v>6113</v>
      </c>
      <c r="C6158" s="17">
        <v>39</v>
      </c>
      <c r="D6158" s="17">
        <v>80.819999999999993</v>
      </c>
      <c r="E6158" s="17">
        <v>26365</v>
      </c>
      <c r="F6158" s="17">
        <v>1237580.7000000002</v>
      </c>
    </row>
    <row r="6159" spans="2:6" x14ac:dyDescent="0.25">
      <c r="B6159" s="14">
        <v>6114</v>
      </c>
      <c r="C6159" s="17">
        <v>42</v>
      </c>
      <c r="D6159" s="17">
        <v>87.08</v>
      </c>
      <c r="E6159" s="17">
        <v>16597</v>
      </c>
      <c r="F6159" s="17">
        <v>310462.24</v>
      </c>
    </row>
    <row r="6160" spans="2:6" x14ac:dyDescent="0.25">
      <c r="B6160" s="14">
        <v>6115</v>
      </c>
      <c r="C6160" s="17">
        <v>41</v>
      </c>
      <c r="D6160" s="17">
        <v>81.38</v>
      </c>
      <c r="E6160" s="17">
        <v>17848</v>
      </c>
      <c r="F6160" s="17">
        <v>517513.76</v>
      </c>
    </row>
    <row r="6161" spans="2:6" x14ac:dyDescent="0.25">
      <c r="B6161" s="14">
        <v>6116</v>
      </c>
      <c r="C6161" s="17">
        <v>42</v>
      </c>
      <c r="D6161" s="17">
        <v>82.94</v>
      </c>
      <c r="E6161" s="17">
        <v>17759</v>
      </c>
      <c r="F6161" s="17">
        <v>465231.54000000004</v>
      </c>
    </row>
    <row r="6162" spans="2:6" x14ac:dyDescent="0.25">
      <c r="B6162" s="14">
        <v>6117</v>
      </c>
      <c r="C6162" s="17">
        <v>41</v>
      </c>
      <c r="D6162" s="17">
        <v>90.46</v>
      </c>
      <c r="E6162" s="17">
        <v>22858</v>
      </c>
      <c r="F6162" s="17">
        <v>693829.32000000007</v>
      </c>
    </row>
    <row r="6163" spans="2:6" x14ac:dyDescent="0.25">
      <c r="B6163" s="14">
        <v>6118</v>
      </c>
      <c r="C6163" s="17">
        <v>45</v>
      </c>
      <c r="D6163" s="17">
        <v>80.709999999999994</v>
      </c>
      <c r="E6163" s="17">
        <v>19207</v>
      </c>
      <c r="F6163" s="17">
        <v>557681.03</v>
      </c>
    </row>
    <row r="6164" spans="2:6" x14ac:dyDescent="0.25">
      <c r="B6164" s="14">
        <v>6119</v>
      </c>
      <c r="C6164" s="17">
        <v>42</v>
      </c>
      <c r="D6164" s="17">
        <v>84.96</v>
      </c>
      <c r="E6164" s="17">
        <v>16144</v>
      </c>
      <c r="F6164" s="17">
        <v>313013.76000000001</v>
      </c>
    </row>
    <row r="6165" spans="2:6" x14ac:dyDescent="0.25">
      <c r="B6165" s="14">
        <v>6120</v>
      </c>
      <c r="C6165" s="17">
        <v>44</v>
      </c>
      <c r="D6165" s="17">
        <v>75.680000000000007</v>
      </c>
      <c r="E6165" s="17">
        <v>24843</v>
      </c>
      <c r="F6165" s="17">
        <v>1120546.7599999998</v>
      </c>
    </row>
    <row r="6166" spans="2:6" x14ac:dyDescent="0.25">
      <c r="B6166" s="14">
        <v>6121</v>
      </c>
      <c r="C6166" s="17">
        <v>43</v>
      </c>
      <c r="D6166" s="17">
        <v>103.34</v>
      </c>
      <c r="E6166" s="17">
        <v>20011</v>
      </c>
      <c r="F6166" s="17">
        <v>203779.26</v>
      </c>
    </row>
    <row r="6167" spans="2:6" x14ac:dyDescent="0.25">
      <c r="B6167" s="14">
        <v>6122</v>
      </c>
      <c r="C6167" s="17">
        <v>39</v>
      </c>
      <c r="D6167" s="17">
        <v>84.83</v>
      </c>
      <c r="E6167" s="17">
        <v>16302</v>
      </c>
      <c r="F6167" s="17">
        <v>375421.34000000008</v>
      </c>
    </row>
    <row r="6168" spans="2:6" x14ac:dyDescent="0.25">
      <c r="B6168" s="14">
        <v>6123</v>
      </c>
      <c r="C6168" s="17">
        <v>42</v>
      </c>
      <c r="D6168" s="17">
        <v>76.52</v>
      </c>
      <c r="E6168" s="17">
        <v>19599</v>
      </c>
      <c r="F6168" s="17">
        <v>727327.52</v>
      </c>
    </row>
    <row r="6169" spans="2:6" x14ac:dyDescent="0.25">
      <c r="B6169" s="14">
        <v>6124</v>
      </c>
      <c r="C6169" s="17">
        <v>43</v>
      </c>
      <c r="D6169" s="17">
        <v>102.56</v>
      </c>
      <c r="E6169" s="17">
        <v>11775</v>
      </c>
      <c r="F6169" s="17">
        <v>-220744</v>
      </c>
    </row>
    <row r="6170" spans="2:6" x14ac:dyDescent="0.25">
      <c r="B6170" s="14">
        <v>6125</v>
      </c>
      <c r="C6170" s="17">
        <v>44</v>
      </c>
      <c r="D6170" s="17">
        <v>86.92</v>
      </c>
      <c r="E6170" s="17">
        <v>18937</v>
      </c>
      <c r="F6170" s="17">
        <v>439230.95999999996</v>
      </c>
    </row>
    <row r="6171" spans="2:6" x14ac:dyDescent="0.25">
      <c r="B6171" s="14">
        <v>6126</v>
      </c>
      <c r="C6171" s="17">
        <v>41</v>
      </c>
      <c r="D6171" s="17">
        <v>85.2</v>
      </c>
      <c r="E6171" s="17">
        <v>21826</v>
      </c>
      <c r="F6171" s="17">
        <v>738932.8</v>
      </c>
    </row>
    <row r="6172" spans="2:6" x14ac:dyDescent="0.25">
      <c r="B6172" s="14">
        <v>6127</v>
      </c>
      <c r="C6172" s="17">
        <v>43</v>
      </c>
      <c r="D6172" s="17">
        <v>95.52</v>
      </c>
      <c r="E6172" s="17">
        <v>18855</v>
      </c>
      <c r="F6172" s="17">
        <v>290350.40000000014</v>
      </c>
    </row>
    <row r="6173" spans="2:6" x14ac:dyDescent="0.25">
      <c r="B6173" s="14">
        <v>6128</v>
      </c>
      <c r="C6173" s="17">
        <v>41</v>
      </c>
      <c r="D6173" s="17">
        <v>76.989999999999995</v>
      </c>
      <c r="E6173" s="17">
        <v>25667</v>
      </c>
      <c r="F6173" s="17">
        <v>1229283.6700000002</v>
      </c>
    </row>
    <row r="6174" spans="2:6" x14ac:dyDescent="0.25">
      <c r="B6174" s="14">
        <v>6129</v>
      </c>
      <c r="C6174" s="17">
        <v>44</v>
      </c>
      <c r="D6174" s="17">
        <v>83.06</v>
      </c>
      <c r="E6174" s="17">
        <v>19696</v>
      </c>
      <c r="F6174" s="17">
        <v>566930.24</v>
      </c>
    </row>
    <row r="6175" spans="2:6" x14ac:dyDescent="0.25">
      <c r="B6175" s="14">
        <v>6130</v>
      </c>
      <c r="C6175" s="17">
        <v>44</v>
      </c>
      <c r="D6175" s="17">
        <v>85.7</v>
      </c>
      <c r="E6175" s="17">
        <v>16216</v>
      </c>
      <c r="F6175" s="17">
        <v>273768.80000000005</v>
      </c>
    </row>
    <row r="6176" spans="2:6" x14ac:dyDescent="0.25">
      <c r="B6176" s="14">
        <v>6131</v>
      </c>
      <c r="C6176" s="17">
        <v>42</v>
      </c>
      <c r="D6176" s="17">
        <v>90.96</v>
      </c>
      <c r="E6176" s="17">
        <v>17976</v>
      </c>
      <c r="F6176" s="17">
        <v>337135.04000000004</v>
      </c>
    </row>
    <row r="6177" spans="2:6" x14ac:dyDescent="0.25">
      <c r="B6177" s="14">
        <v>6132</v>
      </c>
      <c r="C6177" s="17">
        <v>42</v>
      </c>
      <c r="D6177" s="17">
        <v>92.68</v>
      </c>
      <c r="E6177" s="17">
        <v>19250</v>
      </c>
      <c r="F6177" s="17">
        <v>388159.99999999977</v>
      </c>
    </row>
    <row r="6178" spans="2:6" x14ac:dyDescent="0.25">
      <c r="B6178" s="14">
        <v>6133</v>
      </c>
      <c r="C6178" s="17">
        <v>42</v>
      </c>
      <c r="D6178" s="17">
        <v>88.84</v>
      </c>
      <c r="E6178" s="17">
        <v>29816</v>
      </c>
      <c r="F6178" s="17">
        <v>1182258.5599999998</v>
      </c>
    </row>
    <row r="6179" spans="2:6" x14ac:dyDescent="0.25">
      <c r="B6179" s="14">
        <v>6134</v>
      </c>
      <c r="C6179" s="17">
        <v>44</v>
      </c>
      <c r="D6179" s="17">
        <v>77.819999999999993</v>
      </c>
      <c r="E6179" s="17">
        <v>14481</v>
      </c>
      <c r="F6179" s="17">
        <v>267643.58000000007</v>
      </c>
    </row>
    <row r="6180" spans="2:6" x14ac:dyDescent="0.25">
      <c r="B6180" s="14">
        <v>6135</v>
      </c>
      <c r="C6180" s="17">
        <v>42</v>
      </c>
      <c r="D6180" s="17">
        <v>102.87</v>
      </c>
      <c r="E6180" s="17">
        <v>21841</v>
      </c>
      <c r="F6180" s="17">
        <v>332253.32999999984</v>
      </c>
    </row>
    <row r="6181" spans="2:6" x14ac:dyDescent="0.25">
      <c r="B6181" s="14">
        <v>6136</v>
      </c>
      <c r="C6181" s="17">
        <v>42</v>
      </c>
      <c r="D6181" s="17">
        <v>99.73</v>
      </c>
      <c r="E6181" s="17">
        <v>14420</v>
      </c>
      <c r="F6181" s="17">
        <v>-24166.600000000093</v>
      </c>
    </row>
    <row r="6182" spans="2:6" x14ac:dyDescent="0.25">
      <c r="B6182" s="14">
        <v>6137</v>
      </c>
      <c r="C6182" s="17">
        <v>42</v>
      </c>
      <c r="D6182" s="17">
        <v>91.83</v>
      </c>
      <c r="E6182" s="17">
        <v>13478</v>
      </c>
      <c r="F6182" s="17">
        <v>28361.260000000009</v>
      </c>
    </row>
    <row r="6183" spans="2:6" x14ac:dyDescent="0.25">
      <c r="B6183" s="14">
        <v>6138</v>
      </c>
      <c r="C6183" s="17">
        <v>42</v>
      </c>
      <c r="D6183" s="17">
        <v>102.44</v>
      </c>
      <c r="E6183" s="17">
        <v>12108</v>
      </c>
      <c r="F6183" s="17">
        <v>-189387.52000000002</v>
      </c>
    </row>
    <row r="6184" spans="2:6" x14ac:dyDescent="0.25">
      <c r="B6184" s="14">
        <v>6139</v>
      </c>
      <c r="C6184" s="17">
        <v>39</v>
      </c>
      <c r="D6184" s="17">
        <v>83.54</v>
      </c>
      <c r="E6184" s="17">
        <v>23789</v>
      </c>
      <c r="F6184" s="17">
        <v>968906.94</v>
      </c>
    </row>
    <row r="6185" spans="2:6" x14ac:dyDescent="0.25">
      <c r="B6185" s="14">
        <v>6140</v>
      </c>
      <c r="C6185" s="17">
        <v>39</v>
      </c>
      <c r="D6185" s="17">
        <v>79.72</v>
      </c>
      <c r="E6185" s="17">
        <v>11161</v>
      </c>
      <c r="F6185" s="17">
        <v>46005.079999999958</v>
      </c>
    </row>
    <row r="6186" spans="2:6" x14ac:dyDescent="0.25">
      <c r="B6186" s="14">
        <v>6141</v>
      </c>
      <c r="C6186" s="17">
        <v>41</v>
      </c>
      <c r="D6186" s="17">
        <v>102.46</v>
      </c>
      <c r="E6186" s="17">
        <v>25601</v>
      </c>
      <c r="F6186" s="17">
        <v>571879.54000000027</v>
      </c>
    </row>
    <row r="6187" spans="2:6" x14ac:dyDescent="0.25">
      <c r="B6187" s="14">
        <v>6142</v>
      </c>
      <c r="C6187" s="17">
        <v>42</v>
      </c>
      <c r="D6187" s="17">
        <v>87.05</v>
      </c>
      <c r="E6187" s="17">
        <v>19221</v>
      </c>
      <c r="F6187" s="17">
        <v>494508.94999999995</v>
      </c>
    </row>
    <row r="6188" spans="2:6" x14ac:dyDescent="0.25">
      <c r="B6188" s="14">
        <v>6143</v>
      </c>
      <c r="C6188" s="17">
        <v>43</v>
      </c>
      <c r="D6188" s="17">
        <v>76.98</v>
      </c>
      <c r="E6188" s="17">
        <v>28181</v>
      </c>
      <c r="F6188" s="17">
        <v>1376862.62</v>
      </c>
    </row>
    <row r="6189" spans="2:6" x14ac:dyDescent="0.25">
      <c r="B6189" s="14">
        <v>6144</v>
      </c>
      <c r="C6189" s="17">
        <v>42</v>
      </c>
      <c r="D6189" s="17">
        <v>79.39</v>
      </c>
      <c r="E6189" s="17">
        <v>24107</v>
      </c>
      <c r="F6189" s="17">
        <v>1020944.27</v>
      </c>
    </row>
    <row r="6190" spans="2:6" x14ac:dyDescent="0.25">
      <c r="B6190" s="14">
        <v>6145</v>
      </c>
      <c r="C6190" s="17">
        <v>42</v>
      </c>
      <c r="D6190" s="17">
        <v>89.01</v>
      </c>
      <c r="E6190" s="17">
        <v>23008</v>
      </c>
      <c r="F6190" s="17">
        <v>714313.91999999993</v>
      </c>
    </row>
    <row r="6191" spans="2:6" x14ac:dyDescent="0.25">
      <c r="B6191" s="14">
        <v>6146</v>
      </c>
      <c r="C6191" s="17">
        <v>45</v>
      </c>
      <c r="D6191" s="17">
        <v>102.79</v>
      </c>
      <c r="E6191" s="17">
        <v>8952</v>
      </c>
      <c r="F6191" s="17">
        <v>-391568.08000000007</v>
      </c>
    </row>
    <row r="6192" spans="2:6" x14ac:dyDescent="0.25">
      <c r="B6192" s="14">
        <v>6147</v>
      </c>
      <c r="C6192" s="17">
        <v>40</v>
      </c>
      <c r="D6192" s="17">
        <v>104.43</v>
      </c>
      <c r="E6192" s="17">
        <v>11933</v>
      </c>
      <c r="F6192" s="17">
        <v>-198816.19000000006</v>
      </c>
    </row>
    <row r="6193" spans="2:6" x14ac:dyDescent="0.25">
      <c r="B6193" s="14">
        <v>6148</v>
      </c>
      <c r="C6193" s="17">
        <v>41</v>
      </c>
      <c r="D6193" s="17">
        <v>79.900000000000006</v>
      </c>
      <c r="E6193" s="17">
        <v>12721</v>
      </c>
      <c r="F6193" s="17">
        <v>143510.09999999998</v>
      </c>
    </row>
    <row r="6194" spans="2:6" x14ac:dyDescent="0.25">
      <c r="B6194" s="14">
        <v>6149</v>
      </c>
      <c r="C6194" s="17">
        <v>43</v>
      </c>
      <c r="D6194" s="17">
        <v>98.74</v>
      </c>
      <c r="E6194" s="17">
        <v>16687</v>
      </c>
      <c r="F6194" s="17">
        <v>105497.62000000011</v>
      </c>
    </row>
    <row r="6195" spans="2:6" x14ac:dyDescent="0.25">
      <c r="B6195" s="14">
        <v>6150</v>
      </c>
      <c r="C6195" s="17">
        <v>43</v>
      </c>
      <c r="D6195" s="17">
        <v>86.46</v>
      </c>
      <c r="E6195" s="17">
        <v>19056</v>
      </c>
      <c r="F6195" s="17">
        <v>475154.24000000022</v>
      </c>
    </row>
    <row r="6196" spans="2:6" x14ac:dyDescent="0.25">
      <c r="B6196" s="14">
        <v>6151</v>
      </c>
      <c r="C6196" s="17">
        <v>44</v>
      </c>
      <c r="D6196" s="17">
        <v>81.3</v>
      </c>
      <c r="E6196" s="17">
        <v>21152</v>
      </c>
      <c r="F6196" s="17">
        <v>708902.40000000014</v>
      </c>
    </row>
    <row r="6197" spans="2:6" x14ac:dyDescent="0.25">
      <c r="B6197" s="14">
        <v>6152</v>
      </c>
      <c r="C6197" s="17">
        <v>40</v>
      </c>
      <c r="D6197" s="17">
        <v>91</v>
      </c>
      <c r="E6197" s="17">
        <v>13542</v>
      </c>
      <c r="F6197" s="17">
        <v>70856</v>
      </c>
    </row>
    <row r="6198" spans="2:6" x14ac:dyDescent="0.25">
      <c r="B6198" s="14">
        <v>6153</v>
      </c>
      <c r="C6198" s="17">
        <v>41</v>
      </c>
      <c r="D6198" s="17">
        <v>76.930000000000007</v>
      </c>
      <c r="E6198" s="17">
        <v>14354</v>
      </c>
      <c r="F6198" s="17">
        <v>313678.7799999998</v>
      </c>
    </row>
    <row r="6199" spans="2:6" x14ac:dyDescent="0.25">
      <c r="B6199" s="14">
        <v>6154</v>
      </c>
      <c r="C6199" s="17">
        <v>41</v>
      </c>
      <c r="D6199" s="17">
        <v>97.04</v>
      </c>
      <c r="E6199" s="17">
        <v>17971</v>
      </c>
      <c r="F6199" s="17">
        <v>245512.15999999992</v>
      </c>
    </row>
    <row r="6200" spans="2:6" x14ac:dyDescent="0.25">
      <c r="B6200" s="14">
        <v>6155</v>
      </c>
      <c r="C6200" s="17">
        <v>41</v>
      </c>
      <c r="D6200" s="17">
        <v>94.57</v>
      </c>
      <c r="E6200" s="17">
        <v>17431</v>
      </c>
      <c r="F6200" s="17">
        <v>255648.33000000007</v>
      </c>
    </row>
    <row r="6201" spans="2:6" x14ac:dyDescent="0.25">
      <c r="B6201" s="14">
        <v>6156</v>
      </c>
      <c r="C6201" s="17">
        <v>43</v>
      </c>
      <c r="D6201" s="17">
        <v>99.24</v>
      </c>
      <c r="E6201" s="17">
        <v>15717</v>
      </c>
      <c r="F6201" s="17">
        <v>42096.920000000042</v>
      </c>
    </row>
    <row r="6202" spans="2:6" x14ac:dyDescent="0.25">
      <c r="B6202" s="14">
        <v>6157</v>
      </c>
      <c r="C6202" s="17">
        <v>42</v>
      </c>
      <c r="D6202" s="17">
        <v>96.88</v>
      </c>
      <c r="E6202" s="17">
        <v>20451</v>
      </c>
      <c r="F6202" s="17">
        <v>379514.12000000011</v>
      </c>
    </row>
    <row r="6203" spans="2:6" x14ac:dyDescent="0.25">
      <c r="B6203" s="14">
        <v>6158</v>
      </c>
      <c r="C6203" s="17">
        <v>42</v>
      </c>
      <c r="D6203" s="17">
        <v>78.36</v>
      </c>
      <c r="E6203" s="17">
        <v>17464</v>
      </c>
      <c r="F6203" s="17">
        <v>523368.95999999996</v>
      </c>
    </row>
    <row r="6204" spans="2:6" x14ac:dyDescent="0.25">
      <c r="B6204" s="14">
        <v>6159</v>
      </c>
      <c r="C6204" s="17">
        <v>43</v>
      </c>
      <c r="D6204" s="17">
        <v>100.48</v>
      </c>
      <c r="E6204" s="17">
        <v>17536</v>
      </c>
      <c r="F6204" s="17">
        <v>123598.71999999997</v>
      </c>
    </row>
    <row r="6205" spans="2:6" x14ac:dyDescent="0.25">
      <c r="B6205" s="14">
        <v>6160</v>
      </c>
      <c r="C6205" s="17">
        <v>43</v>
      </c>
      <c r="D6205" s="17">
        <v>97.74</v>
      </c>
      <c r="E6205" s="17">
        <v>5102</v>
      </c>
      <c r="F6205" s="17">
        <v>-552757.48</v>
      </c>
    </row>
    <row r="6206" spans="2:6" x14ac:dyDescent="0.25">
      <c r="B6206" s="14">
        <v>6161</v>
      </c>
      <c r="C6206" s="17">
        <v>41</v>
      </c>
      <c r="D6206" s="17">
        <v>93.8</v>
      </c>
      <c r="E6206" s="17">
        <v>16283</v>
      </c>
      <c r="F6206" s="17">
        <v>195368.60000000009</v>
      </c>
    </row>
    <row r="6207" spans="2:6" x14ac:dyDescent="0.25">
      <c r="B6207" s="14">
        <v>6162</v>
      </c>
      <c r="C6207" s="17">
        <v>43</v>
      </c>
      <c r="D6207" s="17">
        <v>89.68</v>
      </c>
      <c r="E6207" s="17">
        <v>19726</v>
      </c>
      <c r="F6207" s="17">
        <v>458228.31999999983</v>
      </c>
    </row>
    <row r="6208" spans="2:6" x14ac:dyDescent="0.25">
      <c r="B6208" s="14">
        <v>6163</v>
      </c>
      <c r="C6208" s="17">
        <v>44</v>
      </c>
      <c r="D6208" s="17">
        <v>102.63</v>
      </c>
      <c r="E6208" s="17">
        <v>18978</v>
      </c>
      <c r="F6208" s="17">
        <v>143877.8600000001</v>
      </c>
    </row>
    <row r="6209" spans="2:6" x14ac:dyDescent="0.25">
      <c r="B6209" s="14">
        <v>6164</v>
      </c>
      <c r="C6209" s="17">
        <v>42</v>
      </c>
      <c r="D6209" s="17">
        <v>80.33</v>
      </c>
      <c r="E6209" s="17">
        <v>20319</v>
      </c>
      <c r="F6209" s="17">
        <v>707857.73</v>
      </c>
    </row>
    <row r="6210" spans="2:6" x14ac:dyDescent="0.25">
      <c r="B6210" s="14">
        <v>6165</v>
      </c>
      <c r="C6210" s="17">
        <v>41</v>
      </c>
      <c r="D6210" s="17">
        <v>80.930000000000007</v>
      </c>
      <c r="E6210" s="17">
        <v>19464</v>
      </c>
      <c r="F6210" s="17">
        <v>650090.48</v>
      </c>
    </row>
    <row r="6211" spans="2:6" x14ac:dyDescent="0.25">
      <c r="B6211" s="14">
        <v>6166</v>
      </c>
      <c r="C6211" s="17">
        <v>39</v>
      </c>
      <c r="D6211" s="17">
        <v>77.91</v>
      </c>
      <c r="E6211" s="17">
        <v>17086</v>
      </c>
      <c r="F6211" s="17">
        <v>552589.74</v>
      </c>
    </row>
    <row r="6212" spans="2:6" x14ac:dyDescent="0.25">
      <c r="B6212" s="14">
        <v>6167</v>
      </c>
      <c r="C6212" s="17">
        <v>41</v>
      </c>
      <c r="D6212" s="17">
        <v>103.05</v>
      </c>
      <c r="E6212" s="17">
        <v>15427</v>
      </c>
      <c r="F6212" s="17">
        <v>-2286.3499999999767</v>
      </c>
    </row>
    <row r="6213" spans="2:6" x14ac:dyDescent="0.25">
      <c r="B6213" s="14">
        <v>6168</v>
      </c>
      <c r="C6213" s="17">
        <v>39</v>
      </c>
      <c r="D6213" s="17">
        <v>86.6</v>
      </c>
      <c r="E6213" s="17">
        <v>9865</v>
      </c>
      <c r="F6213" s="17">
        <v>-125909</v>
      </c>
    </row>
    <row r="6214" spans="2:6" x14ac:dyDescent="0.25">
      <c r="B6214" s="14">
        <v>6169</v>
      </c>
      <c r="C6214" s="17">
        <v>45</v>
      </c>
      <c r="D6214" s="17">
        <v>89.2</v>
      </c>
      <c r="E6214" s="17">
        <v>13881</v>
      </c>
      <c r="F6214" s="17">
        <v>49488.79999999993</v>
      </c>
    </row>
    <row r="6215" spans="2:6" x14ac:dyDescent="0.25">
      <c r="B6215" s="14">
        <v>6170</v>
      </c>
      <c r="C6215" s="17">
        <v>43</v>
      </c>
      <c r="D6215" s="17">
        <v>98.94</v>
      </c>
      <c r="E6215" s="17">
        <v>8981</v>
      </c>
      <c r="F6215" s="17">
        <v>-337544.13999999996</v>
      </c>
    </row>
    <row r="6216" spans="2:6" x14ac:dyDescent="0.25">
      <c r="B6216" s="14">
        <v>6171</v>
      </c>
      <c r="C6216" s="17">
        <v>41</v>
      </c>
      <c r="D6216" s="17">
        <v>93.65</v>
      </c>
      <c r="E6216" s="17">
        <v>16872</v>
      </c>
      <c r="F6216" s="17">
        <v>235713.19999999995</v>
      </c>
    </row>
    <row r="6217" spans="2:6" x14ac:dyDescent="0.25">
      <c r="B6217" s="14">
        <v>6172</v>
      </c>
      <c r="C6217" s="17">
        <v>45</v>
      </c>
      <c r="D6217" s="17">
        <v>102.26</v>
      </c>
      <c r="E6217" s="17">
        <v>8830</v>
      </c>
      <c r="F6217" s="17">
        <v>-393135.80000000005</v>
      </c>
    </row>
    <row r="6218" spans="2:6" x14ac:dyDescent="0.25">
      <c r="B6218" s="14">
        <v>6173</v>
      </c>
      <c r="C6218" s="17">
        <v>44</v>
      </c>
      <c r="D6218" s="17">
        <v>78.790000000000006</v>
      </c>
      <c r="E6218" s="17">
        <v>16876</v>
      </c>
      <c r="F6218" s="17">
        <v>436119.95999999996</v>
      </c>
    </row>
    <row r="6219" spans="2:6" x14ac:dyDescent="0.25">
      <c r="B6219" s="14">
        <v>6174</v>
      </c>
      <c r="C6219" s="17">
        <v>41</v>
      </c>
      <c r="D6219" s="17">
        <v>90.84</v>
      </c>
      <c r="E6219" s="17">
        <v>24173</v>
      </c>
      <c r="F6219" s="17">
        <v>773458.67999999993</v>
      </c>
    </row>
    <row r="6220" spans="2:6" x14ac:dyDescent="0.25">
      <c r="B6220" s="14">
        <v>6175</v>
      </c>
      <c r="C6220" s="17">
        <v>41</v>
      </c>
      <c r="D6220" s="17">
        <v>98.64</v>
      </c>
      <c r="E6220" s="17">
        <v>9731</v>
      </c>
      <c r="F6220" s="17">
        <v>-272367.83999999997</v>
      </c>
    </row>
    <row r="6221" spans="2:6" x14ac:dyDescent="0.25">
      <c r="B6221" s="14">
        <v>6176</v>
      </c>
      <c r="C6221" s="17">
        <v>39</v>
      </c>
      <c r="D6221" s="17">
        <v>79.28</v>
      </c>
      <c r="E6221" s="17">
        <v>13473</v>
      </c>
      <c r="F6221" s="17">
        <v>237540.56000000006</v>
      </c>
    </row>
    <row r="6222" spans="2:6" x14ac:dyDescent="0.25">
      <c r="B6222" s="14">
        <v>6177</v>
      </c>
      <c r="C6222" s="17">
        <v>41</v>
      </c>
      <c r="D6222" s="17">
        <v>75.599999999999994</v>
      </c>
      <c r="E6222" s="17">
        <v>12937</v>
      </c>
      <c r="F6222" s="17">
        <v>216008.80000000005</v>
      </c>
    </row>
    <row r="6223" spans="2:6" x14ac:dyDescent="0.25">
      <c r="B6223" s="14">
        <v>6178</v>
      </c>
      <c r="C6223" s="17">
        <v>40</v>
      </c>
      <c r="D6223" s="17">
        <v>81.06</v>
      </c>
      <c r="E6223" s="17">
        <v>16448</v>
      </c>
      <c r="F6223" s="17">
        <v>431957.11999999988</v>
      </c>
    </row>
    <row r="6224" spans="2:6" x14ac:dyDescent="0.25">
      <c r="B6224" s="14">
        <v>6179</v>
      </c>
      <c r="C6224" s="17">
        <v>42</v>
      </c>
      <c r="D6224" s="17">
        <v>77.84</v>
      </c>
      <c r="E6224" s="17">
        <v>6122</v>
      </c>
      <c r="F6224" s="17">
        <v>-365382.48000000004</v>
      </c>
    </row>
    <row r="6225" spans="2:6" x14ac:dyDescent="0.25">
      <c r="B6225" s="14">
        <v>6180</v>
      </c>
      <c r="C6225" s="17">
        <v>42</v>
      </c>
      <c r="D6225" s="17">
        <v>84.06</v>
      </c>
      <c r="E6225" s="17">
        <v>10233</v>
      </c>
      <c r="F6225" s="17">
        <v>-103604.97999999998</v>
      </c>
    </row>
    <row r="6226" spans="2:6" x14ac:dyDescent="0.25">
      <c r="B6226" s="14">
        <v>6181</v>
      </c>
      <c r="C6226" s="17">
        <v>39</v>
      </c>
      <c r="D6226" s="17">
        <v>87.36</v>
      </c>
      <c r="E6226" s="17">
        <v>16435</v>
      </c>
      <c r="F6226" s="17">
        <v>343838.39999999991</v>
      </c>
    </row>
    <row r="6227" spans="2:6" x14ac:dyDescent="0.25">
      <c r="B6227" s="14">
        <v>6182</v>
      </c>
      <c r="C6227" s="17">
        <v>42</v>
      </c>
      <c r="D6227" s="17">
        <v>90.11</v>
      </c>
      <c r="E6227" s="17">
        <v>16084</v>
      </c>
      <c r="F6227" s="17">
        <v>225858.76</v>
      </c>
    </row>
    <row r="6228" spans="2:6" x14ac:dyDescent="0.25">
      <c r="B6228" s="14">
        <v>6183</v>
      </c>
      <c r="C6228" s="17">
        <v>41</v>
      </c>
      <c r="D6228" s="17">
        <v>101.03</v>
      </c>
      <c r="E6228" s="17">
        <v>20420</v>
      </c>
      <c r="F6228" s="17">
        <v>313327.39999999991</v>
      </c>
    </row>
    <row r="6229" spans="2:6" x14ac:dyDescent="0.25">
      <c r="B6229" s="14">
        <v>6184</v>
      </c>
      <c r="C6229" s="17">
        <v>42</v>
      </c>
      <c r="D6229" s="17">
        <v>97.05</v>
      </c>
      <c r="E6229" s="17">
        <v>27637</v>
      </c>
      <c r="F6229" s="17">
        <v>806838.15000000014</v>
      </c>
    </row>
    <row r="6230" spans="2:6" x14ac:dyDescent="0.25">
      <c r="B6230" s="14">
        <v>6185</v>
      </c>
      <c r="C6230" s="17">
        <v>40</v>
      </c>
      <c r="D6230" s="17">
        <v>77.09</v>
      </c>
      <c r="E6230" s="17">
        <v>11202</v>
      </c>
      <c r="F6230" s="17">
        <v>67555.819999999949</v>
      </c>
    </row>
    <row r="6231" spans="2:6" x14ac:dyDescent="0.25">
      <c r="B6231" s="14">
        <v>6186</v>
      </c>
      <c r="C6231" s="17">
        <v>41</v>
      </c>
      <c r="D6231" s="17">
        <v>75.319999999999993</v>
      </c>
      <c r="E6231" s="17">
        <v>22849</v>
      </c>
      <c r="F6231" s="17">
        <v>1039155.3200000001</v>
      </c>
    </row>
    <row r="6232" spans="2:6" x14ac:dyDescent="0.25">
      <c r="B6232" s="14">
        <v>6187</v>
      </c>
      <c r="C6232" s="17">
        <v>44</v>
      </c>
      <c r="D6232" s="17">
        <v>87.19</v>
      </c>
      <c r="E6232" s="17">
        <v>22342</v>
      </c>
      <c r="F6232" s="17">
        <v>665011.02</v>
      </c>
    </row>
    <row r="6233" spans="2:6" x14ac:dyDescent="0.25">
      <c r="B6233" s="14">
        <v>6188</v>
      </c>
      <c r="C6233" s="17">
        <v>41</v>
      </c>
      <c r="D6233" s="17">
        <v>96.36</v>
      </c>
      <c r="E6233" s="17">
        <v>16335</v>
      </c>
      <c r="F6233" s="17">
        <v>156889.40000000002</v>
      </c>
    </row>
    <row r="6234" spans="2:6" x14ac:dyDescent="0.25">
      <c r="B6234" s="14">
        <v>6189</v>
      </c>
      <c r="C6234" s="17">
        <v>41</v>
      </c>
      <c r="D6234" s="17">
        <v>85.24</v>
      </c>
      <c r="E6234" s="17">
        <v>22056</v>
      </c>
      <c r="F6234" s="17">
        <v>754794.56</v>
      </c>
    </row>
    <row r="6235" spans="2:6" x14ac:dyDescent="0.25">
      <c r="B6235" s="14">
        <v>6190</v>
      </c>
      <c r="C6235" s="17">
        <v>41</v>
      </c>
      <c r="D6235" s="17">
        <v>80.28</v>
      </c>
      <c r="E6235" s="17">
        <v>20780</v>
      </c>
      <c r="F6235" s="17">
        <v>765021.59999999986</v>
      </c>
    </row>
    <row r="6236" spans="2:6" x14ac:dyDescent="0.25">
      <c r="B6236" s="14">
        <v>6191</v>
      </c>
      <c r="C6236" s="17">
        <v>42</v>
      </c>
      <c r="D6236" s="17">
        <v>79.86</v>
      </c>
      <c r="E6236" s="17">
        <v>21577</v>
      </c>
      <c r="F6236" s="17">
        <v>814449.78</v>
      </c>
    </row>
    <row r="6237" spans="2:6" x14ac:dyDescent="0.25">
      <c r="B6237" s="14">
        <v>6192</v>
      </c>
      <c r="C6237" s="17">
        <v>42</v>
      </c>
      <c r="D6237" s="17">
        <v>96.08</v>
      </c>
      <c r="E6237" s="17">
        <v>21361</v>
      </c>
      <c r="F6237" s="17">
        <v>451312.12000000011</v>
      </c>
    </row>
    <row r="6238" spans="2:6" x14ac:dyDescent="0.25">
      <c r="B6238" s="14">
        <v>6193</v>
      </c>
      <c r="C6238" s="17">
        <v>42</v>
      </c>
      <c r="D6238" s="17">
        <v>75.239999999999995</v>
      </c>
      <c r="E6238" s="17">
        <v>11935</v>
      </c>
      <c r="F6238" s="17">
        <v>125805.60000000009</v>
      </c>
    </row>
    <row r="6239" spans="2:6" x14ac:dyDescent="0.25">
      <c r="B6239" s="14">
        <v>6194</v>
      </c>
      <c r="C6239" s="17">
        <v>39</v>
      </c>
      <c r="D6239" s="17">
        <v>104.4</v>
      </c>
      <c r="E6239" s="17">
        <v>20497</v>
      </c>
      <c r="F6239" s="17">
        <v>289633.19999999995</v>
      </c>
    </row>
    <row r="6240" spans="2:6" x14ac:dyDescent="0.25">
      <c r="B6240" s="14">
        <v>6195</v>
      </c>
      <c r="C6240" s="17">
        <v>40</v>
      </c>
      <c r="D6240" s="17">
        <v>98.64</v>
      </c>
      <c r="E6240" s="17">
        <v>26498</v>
      </c>
      <c r="F6240" s="17">
        <v>749419.28</v>
      </c>
    </row>
    <row r="6241" spans="2:6" x14ac:dyDescent="0.25">
      <c r="B6241" s="14">
        <v>6196</v>
      </c>
      <c r="C6241" s="17">
        <v>43</v>
      </c>
      <c r="D6241" s="17">
        <v>90.28</v>
      </c>
      <c r="E6241" s="17">
        <v>19673</v>
      </c>
      <c r="F6241" s="17">
        <v>442909.56000000006</v>
      </c>
    </row>
    <row r="6242" spans="2:6" x14ac:dyDescent="0.25">
      <c r="B6242" s="14">
        <v>6197</v>
      </c>
      <c r="C6242" s="17">
        <v>44</v>
      </c>
      <c r="D6242" s="17">
        <v>90.73</v>
      </c>
      <c r="E6242" s="17">
        <v>15575</v>
      </c>
      <c r="F6242" s="17">
        <v>151005.24999999988</v>
      </c>
    </row>
    <row r="6243" spans="2:6" x14ac:dyDescent="0.25">
      <c r="B6243" s="14">
        <v>6198</v>
      </c>
      <c r="C6243" s="17">
        <v>39</v>
      </c>
      <c r="D6243" s="17">
        <v>102.7</v>
      </c>
      <c r="E6243" s="17">
        <v>18810</v>
      </c>
      <c r="F6243" s="17">
        <v>227813</v>
      </c>
    </row>
    <row r="6244" spans="2:6" x14ac:dyDescent="0.25">
      <c r="B6244" s="14">
        <v>6199</v>
      </c>
      <c r="C6244" s="17">
        <v>42</v>
      </c>
      <c r="D6244" s="17">
        <v>92.8</v>
      </c>
      <c r="E6244" s="17">
        <v>11458</v>
      </c>
      <c r="F6244" s="17">
        <v>-114396.40000000002</v>
      </c>
    </row>
    <row r="6245" spans="2:6" x14ac:dyDescent="0.25">
      <c r="B6245" s="14">
        <v>6200</v>
      </c>
      <c r="C6245" s="17">
        <v>43</v>
      </c>
      <c r="D6245" s="17">
        <v>97.57</v>
      </c>
      <c r="E6245" s="17">
        <v>15514</v>
      </c>
      <c r="F6245" s="17">
        <v>56483.020000000135</v>
      </c>
    </row>
    <row r="6246" spans="2:6" x14ac:dyDescent="0.25">
      <c r="B6246" s="14">
        <v>6201</v>
      </c>
      <c r="C6246" s="17">
        <v>44</v>
      </c>
      <c r="D6246" s="17">
        <v>79.67</v>
      </c>
      <c r="E6246" s="17">
        <v>9529</v>
      </c>
      <c r="F6246" s="17">
        <v>-132180.43000000005</v>
      </c>
    </row>
    <row r="6247" spans="2:6" x14ac:dyDescent="0.25">
      <c r="B6247" s="14">
        <v>6202</v>
      </c>
      <c r="C6247" s="17">
        <v>40</v>
      </c>
      <c r="D6247" s="17">
        <v>81.34</v>
      </c>
      <c r="E6247" s="17">
        <v>15496</v>
      </c>
      <c r="F6247" s="17">
        <v>353419.35999999987</v>
      </c>
    </row>
    <row r="6248" spans="2:6" x14ac:dyDescent="0.25">
      <c r="B6248" s="14">
        <v>6203</v>
      </c>
      <c r="C6248" s="17">
        <v>42</v>
      </c>
      <c r="D6248" s="17">
        <v>91.72</v>
      </c>
      <c r="E6248" s="17">
        <v>20478</v>
      </c>
      <c r="F6248" s="17">
        <v>486803.84000000008</v>
      </c>
    </row>
    <row r="6249" spans="2:6" x14ac:dyDescent="0.25">
      <c r="B6249" s="14">
        <v>6204</v>
      </c>
      <c r="C6249" s="17">
        <v>44</v>
      </c>
      <c r="D6249" s="17">
        <v>76.930000000000007</v>
      </c>
      <c r="E6249" s="17">
        <v>13649</v>
      </c>
      <c r="F6249" s="17">
        <v>215577.42999999993</v>
      </c>
    </row>
    <row r="6250" spans="2:6" x14ac:dyDescent="0.25">
      <c r="B6250" s="14">
        <v>6205</v>
      </c>
      <c r="C6250" s="17">
        <v>42</v>
      </c>
      <c r="D6250" s="17">
        <v>102.67</v>
      </c>
      <c r="E6250" s="17">
        <v>17545</v>
      </c>
      <c r="F6250" s="17">
        <v>103219.84999999998</v>
      </c>
    </row>
    <row r="6251" spans="2:6" x14ac:dyDescent="0.25">
      <c r="B6251" s="14">
        <v>6206</v>
      </c>
      <c r="C6251" s="17">
        <v>40</v>
      </c>
      <c r="D6251" s="17">
        <v>83.88</v>
      </c>
      <c r="E6251" s="17">
        <v>23939</v>
      </c>
      <c r="F6251" s="17">
        <v>948297.68000000017</v>
      </c>
    </row>
    <row r="6252" spans="2:6" x14ac:dyDescent="0.25">
      <c r="B6252" s="14">
        <v>6207</v>
      </c>
      <c r="C6252" s="17">
        <v>42</v>
      </c>
      <c r="D6252" s="17">
        <v>100.45</v>
      </c>
      <c r="E6252" s="17">
        <v>14057</v>
      </c>
      <c r="F6252" s="17">
        <v>-55076.650000000023</v>
      </c>
    </row>
    <row r="6253" spans="2:6" x14ac:dyDescent="0.25">
      <c r="B6253" s="14">
        <v>6208</v>
      </c>
      <c r="C6253" s="17">
        <v>42</v>
      </c>
      <c r="D6253" s="17">
        <v>82.7</v>
      </c>
      <c r="E6253" s="17">
        <v>21848</v>
      </c>
      <c r="F6253" s="17">
        <v>773306.39999999991</v>
      </c>
    </row>
    <row r="6254" spans="2:6" x14ac:dyDescent="0.25">
      <c r="B6254" s="14">
        <v>6209</v>
      </c>
      <c r="C6254" s="17">
        <v>44</v>
      </c>
      <c r="D6254" s="17">
        <v>87.71</v>
      </c>
      <c r="E6254" s="17">
        <v>9999</v>
      </c>
      <c r="F6254" s="17">
        <v>-177167.28999999992</v>
      </c>
    </row>
    <row r="6255" spans="2:6" x14ac:dyDescent="0.25">
      <c r="B6255" s="14">
        <v>6210</v>
      </c>
      <c r="C6255" s="17">
        <v>40</v>
      </c>
      <c r="D6255" s="17">
        <v>79.55</v>
      </c>
      <c r="E6255" s="17">
        <v>21655</v>
      </c>
      <c r="F6255" s="17">
        <v>870489.75</v>
      </c>
    </row>
    <row r="6256" spans="2:6" x14ac:dyDescent="0.25">
      <c r="B6256" s="14">
        <v>6211</v>
      </c>
      <c r="C6256" s="17">
        <v>42</v>
      </c>
      <c r="D6256" s="17">
        <v>104.77</v>
      </c>
      <c r="E6256" s="17">
        <v>20861</v>
      </c>
      <c r="F6256" s="17">
        <v>239570.03000000003</v>
      </c>
    </row>
    <row r="6257" spans="2:6" x14ac:dyDescent="0.25">
      <c r="B6257" s="14">
        <v>6212</v>
      </c>
      <c r="C6257" s="17">
        <v>39</v>
      </c>
      <c r="D6257" s="17">
        <v>81.66</v>
      </c>
      <c r="E6257" s="17">
        <v>16585</v>
      </c>
      <c r="F6257" s="17">
        <v>449268.90000000014</v>
      </c>
    </row>
    <row r="6258" spans="2:6" x14ac:dyDescent="0.25">
      <c r="B6258" s="14">
        <v>6213</v>
      </c>
      <c r="C6258" s="17">
        <v>45</v>
      </c>
      <c r="D6258" s="17">
        <v>93.65</v>
      </c>
      <c r="E6258" s="17">
        <v>17262</v>
      </c>
      <c r="F6258" s="17">
        <v>191761.69999999995</v>
      </c>
    </row>
    <row r="6259" spans="2:6" x14ac:dyDescent="0.25">
      <c r="B6259" s="14">
        <v>6214</v>
      </c>
      <c r="C6259" s="17">
        <v>43</v>
      </c>
      <c r="D6259" s="17">
        <v>100.58</v>
      </c>
      <c r="E6259" s="17">
        <v>12769</v>
      </c>
      <c r="F6259" s="17">
        <v>-142342.02000000002</v>
      </c>
    </row>
    <row r="6260" spans="2:6" x14ac:dyDescent="0.25">
      <c r="B6260" s="14">
        <v>6215</v>
      </c>
      <c r="C6260" s="17">
        <v>39</v>
      </c>
      <c r="D6260" s="17">
        <v>89.29</v>
      </c>
      <c r="E6260" s="17">
        <v>24587</v>
      </c>
      <c r="F6260" s="17">
        <v>888546.76999999979</v>
      </c>
    </row>
    <row r="6261" spans="2:6" x14ac:dyDescent="0.25">
      <c r="B6261" s="14">
        <v>6216</v>
      </c>
      <c r="C6261" s="17">
        <v>41</v>
      </c>
      <c r="D6261" s="17">
        <v>97.45</v>
      </c>
      <c r="E6261" s="17">
        <v>17854</v>
      </c>
      <c r="F6261" s="17">
        <v>231059.69999999995</v>
      </c>
    </row>
    <row r="6262" spans="2:6" x14ac:dyDescent="0.25">
      <c r="B6262" s="14">
        <v>6217</v>
      </c>
      <c r="C6262" s="17">
        <v>41</v>
      </c>
      <c r="D6262" s="17">
        <v>91.13</v>
      </c>
      <c r="E6262" s="17">
        <v>14253</v>
      </c>
      <c r="F6262" s="17">
        <v>103098.1100000001</v>
      </c>
    </row>
    <row r="6263" spans="2:6" x14ac:dyDescent="0.25">
      <c r="B6263" s="14">
        <v>6218</v>
      </c>
      <c r="C6263" s="17">
        <v>42</v>
      </c>
      <c r="D6263" s="17">
        <v>94.41</v>
      </c>
      <c r="E6263" s="17">
        <v>12158</v>
      </c>
      <c r="F6263" s="17">
        <v>-89030.779999999912</v>
      </c>
    </row>
    <row r="6264" spans="2:6" x14ac:dyDescent="0.25">
      <c r="B6264" s="14">
        <v>6219</v>
      </c>
      <c r="C6264" s="17">
        <v>43</v>
      </c>
      <c r="D6264" s="17">
        <v>84.9</v>
      </c>
      <c r="E6264" s="17">
        <v>19182</v>
      </c>
      <c r="F6264" s="17">
        <v>513840.19999999995</v>
      </c>
    </row>
    <row r="6265" spans="2:6" x14ac:dyDescent="0.25">
      <c r="B6265" s="14">
        <v>6220</v>
      </c>
      <c r="C6265" s="17">
        <v>40</v>
      </c>
      <c r="D6265" s="17">
        <v>91.03</v>
      </c>
      <c r="E6265" s="17">
        <v>23633</v>
      </c>
      <c r="F6265" s="17">
        <v>756335.01</v>
      </c>
    </row>
    <row r="6266" spans="2:6" x14ac:dyDescent="0.25">
      <c r="B6266" s="14">
        <v>6221</v>
      </c>
      <c r="C6266" s="17">
        <v>39</v>
      </c>
      <c r="D6266" s="17">
        <v>95.14</v>
      </c>
      <c r="E6266" s="17">
        <v>20180</v>
      </c>
      <c r="F6266" s="17">
        <v>458874.80000000005</v>
      </c>
    </row>
    <row r="6267" spans="2:6" x14ac:dyDescent="0.25">
      <c r="B6267" s="14">
        <v>6222</v>
      </c>
      <c r="C6267" s="17">
        <v>39</v>
      </c>
      <c r="D6267" s="17">
        <v>97.59</v>
      </c>
      <c r="E6267" s="17">
        <v>17108</v>
      </c>
      <c r="F6267" s="17">
        <v>217710.28000000003</v>
      </c>
    </row>
    <row r="6268" spans="2:6" x14ac:dyDescent="0.25">
      <c r="B6268" s="14">
        <v>6223</v>
      </c>
      <c r="C6268" s="17">
        <v>42</v>
      </c>
      <c r="D6268" s="17">
        <v>96.89</v>
      </c>
      <c r="E6268" s="17">
        <v>10896</v>
      </c>
      <c r="F6268" s="17">
        <v>-195041.44000000006</v>
      </c>
    </row>
    <row r="6269" spans="2:6" x14ac:dyDescent="0.25">
      <c r="B6269" s="14">
        <v>6224</v>
      </c>
      <c r="C6269" s="17">
        <v>44</v>
      </c>
      <c r="D6269" s="17">
        <v>80.55</v>
      </c>
      <c r="E6269" s="17">
        <v>22856</v>
      </c>
      <c r="F6269" s="17">
        <v>851629.2</v>
      </c>
    </row>
    <row r="6270" spans="2:6" x14ac:dyDescent="0.25">
      <c r="B6270" s="14">
        <v>6225</v>
      </c>
      <c r="C6270" s="17">
        <v>44</v>
      </c>
      <c r="D6270" s="17">
        <v>101.19</v>
      </c>
      <c r="E6270" s="17">
        <v>24462</v>
      </c>
      <c r="F6270" s="17">
        <v>466300.22</v>
      </c>
    </row>
    <row r="6271" spans="2:6" x14ac:dyDescent="0.25">
      <c r="B6271" s="14">
        <v>6226</v>
      </c>
      <c r="C6271" s="17">
        <v>44</v>
      </c>
      <c r="D6271" s="17">
        <v>91.82</v>
      </c>
      <c r="E6271" s="17">
        <v>16162</v>
      </c>
      <c r="F6271" s="17">
        <v>171115.16000000015</v>
      </c>
    </row>
    <row r="6272" spans="2:6" x14ac:dyDescent="0.25">
      <c r="B6272" s="14">
        <v>6227</v>
      </c>
      <c r="C6272" s="17">
        <v>40</v>
      </c>
      <c r="D6272" s="17">
        <v>94.43</v>
      </c>
      <c r="E6272" s="17">
        <v>12501</v>
      </c>
      <c r="F6272" s="17">
        <v>-42810.430000000051</v>
      </c>
    </row>
    <row r="6273" spans="2:6" x14ac:dyDescent="0.25">
      <c r="B6273" s="14">
        <v>6228</v>
      </c>
      <c r="C6273" s="17">
        <v>42</v>
      </c>
      <c r="D6273" s="17">
        <v>84.06</v>
      </c>
      <c r="E6273" s="17">
        <v>21651</v>
      </c>
      <c r="F6273" s="17">
        <v>729223.94</v>
      </c>
    </row>
    <row r="6274" spans="2:6" x14ac:dyDescent="0.25">
      <c r="B6274" s="14">
        <v>6229</v>
      </c>
      <c r="C6274" s="17">
        <v>43</v>
      </c>
      <c r="D6274" s="17">
        <v>102.93</v>
      </c>
      <c r="E6274" s="17">
        <v>17835</v>
      </c>
      <c r="F6274" s="17">
        <v>96503.449999999837</v>
      </c>
    </row>
    <row r="6275" spans="2:6" x14ac:dyDescent="0.25">
      <c r="B6275" s="14">
        <v>6230</v>
      </c>
      <c r="C6275" s="17">
        <v>42</v>
      </c>
      <c r="D6275" s="17">
        <v>82.23</v>
      </c>
      <c r="E6275" s="17">
        <v>12652</v>
      </c>
      <c r="F6275" s="17">
        <v>95990.039999999921</v>
      </c>
    </row>
    <row r="6276" spans="2:6" x14ac:dyDescent="0.25">
      <c r="B6276" s="14">
        <v>6231</v>
      </c>
      <c r="C6276" s="17">
        <v>40</v>
      </c>
      <c r="D6276" s="17">
        <v>87.42</v>
      </c>
      <c r="E6276" s="17">
        <v>27879</v>
      </c>
      <c r="F6276" s="17">
        <v>1145578.82</v>
      </c>
    </row>
    <row r="6277" spans="2:6" x14ac:dyDescent="0.25">
      <c r="B6277" s="14">
        <v>6232</v>
      </c>
      <c r="C6277" s="17">
        <v>43</v>
      </c>
      <c r="D6277" s="17">
        <v>77.27</v>
      </c>
      <c r="E6277" s="17">
        <v>16284</v>
      </c>
      <c r="F6277" s="17">
        <v>432039.32000000007</v>
      </c>
    </row>
    <row r="6278" spans="2:6" x14ac:dyDescent="0.25">
      <c r="B6278" s="14">
        <v>6233</v>
      </c>
      <c r="C6278" s="17">
        <v>40</v>
      </c>
      <c r="D6278" s="17">
        <v>94.04</v>
      </c>
      <c r="E6278" s="17">
        <v>19192</v>
      </c>
      <c r="F6278" s="17">
        <v>396712.31999999983</v>
      </c>
    </row>
    <row r="6279" spans="2:6" x14ac:dyDescent="0.25">
      <c r="B6279" s="14">
        <v>6234</v>
      </c>
      <c r="C6279" s="17">
        <v>42</v>
      </c>
      <c r="D6279" s="17">
        <v>96.84</v>
      </c>
      <c r="E6279" s="17">
        <v>15634</v>
      </c>
      <c r="F6279" s="17">
        <v>90541.439999999944</v>
      </c>
    </row>
    <row r="6280" spans="2:6" x14ac:dyDescent="0.25">
      <c r="B6280" s="14">
        <v>6235</v>
      </c>
      <c r="C6280" s="17">
        <v>43</v>
      </c>
      <c r="D6280" s="17">
        <v>77.95</v>
      </c>
      <c r="E6280" s="17">
        <v>11404</v>
      </c>
      <c r="F6280" s="17">
        <v>40082.199999999953</v>
      </c>
    </row>
    <row r="6281" spans="2:6" x14ac:dyDescent="0.25">
      <c r="B6281" s="14">
        <v>6236</v>
      </c>
      <c r="C6281" s="17">
        <v>44</v>
      </c>
      <c r="D6281" s="17">
        <v>100.8</v>
      </c>
      <c r="E6281" s="17">
        <v>13320</v>
      </c>
      <c r="F6281" s="17">
        <v>-128056</v>
      </c>
    </row>
    <row r="6282" spans="2:6" x14ac:dyDescent="0.25">
      <c r="B6282" s="14">
        <v>6237</v>
      </c>
      <c r="C6282" s="17">
        <v>42</v>
      </c>
      <c r="D6282" s="17">
        <v>100.24</v>
      </c>
      <c r="E6282" s="17">
        <v>11955</v>
      </c>
      <c r="F6282" s="17">
        <v>-171434.19999999995</v>
      </c>
    </row>
    <row r="6283" spans="2:6" x14ac:dyDescent="0.25">
      <c r="B6283" s="14">
        <v>6238</v>
      </c>
      <c r="C6283" s="17">
        <v>42</v>
      </c>
      <c r="D6283" s="17">
        <v>88.61</v>
      </c>
      <c r="E6283" s="17">
        <v>20016</v>
      </c>
      <c r="F6283" s="17">
        <v>518894.24</v>
      </c>
    </row>
    <row r="6284" spans="2:6" x14ac:dyDescent="0.25">
      <c r="B6284" s="14">
        <v>6239</v>
      </c>
      <c r="C6284" s="17">
        <v>39</v>
      </c>
      <c r="D6284" s="17">
        <v>80.97</v>
      </c>
      <c r="E6284" s="17">
        <v>14097</v>
      </c>
      <c r="F6284" s="17">
        <v>264085.90999999992</v>
      </c>
    </row>
    <row r="6285" spans="2:6" x14ac:dyDescent="0.25">
      <c r="B6285" s="14">
        <v>6240</v>
      </c>
      <c r="C6285" s="17">
        <v>42</v>
      </c>
      <c r="D6285" s="17">
        <v>100.13</v>
      </c>
      <c r="E6285" s="17">
        <v>18288</v>
      </c>
      <c r="F6285" s="17">
        <v>190038.56000000006</v>
      </c>
    </row>
    <row r="6286" spans="2:6" x14ac:dyDescent="0.25">
      <c r="B6286" s="14">
        <v>6241</v>
      </c>
      <c r="C6286" s="17">
        <v>41</v>
      </c>
      <c r="D6286" s="17">
        <v>84.59</v>
      </c>
      <c r="E6286" s="17">
        <v>13651</v>
      </c>
      <c r="F6286" s="17">
        <v>152119.90999999992</v>
      </c>
    </row>
    <row r="6287" spans="2:6" x14ac:dyDescent="0.25">
      <c r="B6287" s="14">
        <v>6242</v>
      </c>
      <c r="C6287" s="17">
        <v>40</v>
      </c>
      <c r="D6287" s="17">
        <v>86.13</v>
      </c>
      <c r="E6287" s="17">
        <v>28110</v>
      </c>
      <c r="F6287" s="17">
        <v>1198375.7000000002</v>
      </c>
    </row>
    <row r="6288" spans="2:6" x14ac:dyDescent="0.25">
      <c r="B6288" s="14">
        <v>6243</v>
      </c>
      <c r="C6288" s="17">
        <v>43</v>
      </c>
      <c r="D6288" s="17">
        <v>102.79</v>
      </c>
      <c r="E6288" s="17">
        <v>21334</v>
      </c>
      <c r="F6288" s="17">
        <v>285182.1399999999</v>
      </c>
    </row>
    <row r="6289" spans="2:6" x14ac:dyDescent="0.25">
      <c r="B6289" s="14">
        <v>6244</v>
      </c>
      <c r="C6289" s="17">
        <v>43</v>
      </c>
      <c r="D6289" s="17">
        <v>99.22</v>
      </c>
      <c r="E6289" s="17">
        <v>18254</v>
      </c>
      <c r="F6289" s="17">
        <v>186462.12</v>
      </c>
    </row>
    <row r="6290" spans="2:6" x14ac:dyDescent="0.25">
      <c r="B6290" s="14">
        <v>6245</v>
      </c>
      <c r="C6290" s="17">
        <v>39</v>
      </c>
      <c r="D6290" s="17">
        <v>77.680000000000007</v>
      </c>
      <c r="E6290" s="17">
        <v>4712</v>
      </c>
      <c r="F6290" s="17">
        <v>-462108.16000000003</v>
      </c>
    </row>
    <row r="6291" spans="2:6" x14ac:dyDescent="0.25">
      <c r="B6291" s="14">
        <v>6246</v>
      </c>
      <c r="C6291" s="17">
        <v>40</v>
      </c>
      <c r="D6291" s="17">
        <v>97.9</v>
      </c>
      <c r="E6291" s="17">
        <v>18361</v>
      </c>
      <c r="F6291" s="17">
        <v>271857.09999999986</v>
      </c>
    </row>
    <row r="6292" spans="2:6" x14ac:dyDescent="0.25">
      <c r="B6292" s="14">
        <v>6247</v>
      </c>
      <c r="C6292" s="17">
        <v>42</v>
      </c>
      <c r="D6292" s="17">
        <v>80</v>
      </c>
      <c r="E6292" s="17">
        <v>10476</v>
      </c>
      <c r="F6292" s="17">
        <v>-43348</v>
      </c>
    </row>
    <row r="6293" spans="2:6" x14ac:dyDescent="0.25">
      <c r="B6293" s="14">
        <v>6248</v>
      </c>
      <c r="C6293" s="17">
        <v>41</v>
      </c>
      <c r="D6293" s="17">
        <v>77.010000000000005</v>
      </c>
      <c r="E6293" s="17">
        <v>22237</v>
      </c>
      <c r="F6293" s="17">
        <v>950974.62999999989</v>
      </c>
    </row>
    <row r="6294" spans="2:6" x14ac:dyDescent="0.25">
      <c r="B6294" s="14">
        <v>6249</v>
      </c>
      <c r="C6294" s="17">
        <v>41</v>
      </c>
      <c r="D6294" s="17">
        <v>75.23</v>
      </c>
      <c r="E6294" s="17">
        <v>17791</v>
      </c>
      <c r="F6294" s="17">
        <v>622561.06999999983</v>
      </c>
    </row>
    <row r="6295" spans="2:6" x14ac:dyDescent="0.25">
      <c r="B6295" s="14">
        <v>6250</v>
      </c>
      <c r="C6295" s="17">
        <v>43</v>
      </c>
      <c r="D6295" s="17">
        <v>86.78</v>
      </c>
      <c r="E6295" s="17">
        <v>26407</v>
      </c>
      <c r="F6295" s="17">
        <v>977892.54</v>
      </c>
    </row>
    <row r="6296" spans="2:6" x14ac:dyDescent="0.25">
      <c r="B6296" s="14">
        <v>6251</v>
      </c>
      <c r="C6296" s="17">
        <v>44</v>
      </c>
      <c r="D6296" s="17">
        <v>84.8</v>
      </c>
      <c r="E6296" s="17">
        <v>14730</v>
      </c>
      <c r="F6296" s="17">
        <v>184046</v>
      </c>
    </row>
    <row r="6297" spans="2:6" x14ac:dyDescent="0.25">
      <c r="B6297" s="14">
        <v>6252</v>
      </c>
      <c r="C6297" s="17">
        <v>42</v>
      </c>
      <c r="D6297" s="17">
        <v>100.36</v>
      </c>
      <c r="E6297" s="17">
        <v>16504</v>
      </c>
      <c r="F6297" s="17">
        <v>84786.560000000056</v>
      </c>
    </row>
    <row r="6298" spans="2:6" x14ac:dyDescent="0.25">
      <c r="B6298" s="14">
        <v>6253</v>
      </c>
      <c r="C6298" s="17">
        <v>42</v>
      </c>
      <c r="D6298" s="17">
        <v>78.05</v>
      </c>
      <c r="E6298" s="17">
        <v>24268</v>
      </c>
      <c r="F6298" s="17">
        <v>1065958.6000000001</v>
      </c>
    </row>
    <row r="6299" spans="2:6" x14ac:dyDescent="0.25">
      <c r="B6299" s="14">
        <v>6254</v>
      </c>
      <c r="C6299" s="17">
        <v>39</v>
      </c>
      <c r="D6299" s="17">
        <v>84.77</v>
      </c>
      <c r="E6299" s="17">
        <v>17954</v>
      </c>
      <c r="F6299" s="17">
        <v>500679.42000000016</v>
      </c>
    </row>
    <row r="6300" spans="2:6" x14ac:dyDescent="0.25">
      <c r="B6300" s="14">
        <v>6255</v>
      </c>
      <c r="C6300" s="17">
        <v>43</v>
      </c>
      <c r="D6300" s="17">
        <v>103.71</v>
      </c>
      <c r="E6300" s="17">
        <v>23947</v>
      </c>
      <c r="F6300" s="17">
        <v>402188.63000000012</v>
      </c>
    </row>
    <row r="6301" spans="2:6" x14ac:dyDescent="0.25">
      <c r="B6301" s="14">
        <v>6256</v>
      </c>
      <c r="C6301" s="17">
        <v>39</v>
      </c>
      <c r="D6301" s="17">
        <v>99.11</v>
      </c>
      <c r="E6301" s="17">
        <v>14826</v>
      </c>
      <c r="F6301" s="17">
        <v>52755.140000000014</v>
      </c>
    </row>
    <row r="6302" spans="2:6" x14ac:dyDescent="0.25">
      <c r="B6302" s="14">
        <v>6257</v>
      </c>
      <c r="C6302" s="17">
        <v>43</v>
      </c>
      <c r="D6302" s="17">
        <v>87.45</v>
      </c>
      <c r="E6302" s="17">
        <v>16219</v>
      </c>
      <c r="F6302" s="17">
        <v>261812.44999999995</v>
      </c>
    </row>
    <row r="6303" spans="2:6" x14ac:dyDescent="0.25">
      <c r="B6303" s="14">
        <v>6258</v>
      </c>
      <c r="C6303" s="17">
        <v>42</v>
      </c>
      <c r="D6303" s="17">
        <v>78.09</v>
      </c>
      <c r="E6303" s="17">
        <v>18706</v>
      </c>
      <c r="F6303" s="17">
        <v>626090.46</v>
      </c>
    </row>
    <row r="6304" spans="2:6" x14ac:dyDescent="0.25">
      <c r="B6304" s="14">
        <v>6259</v>
      </c>
      <c r="C6304" s="17">
        <v>41</v>
      </c>
      <c r="D6304" s="17">
        <v>83.35</v>
      </c>
      <c r="E6304" s="17">
        <v>25592</v>
      </c>
      <c r="F6304" s="17">
        <v>1060442.8</v>
      </c>
    </row>
    <row r="6305" spans="2:6" x14ac:dyDescent="0.25">
      <c r="B6305" s="14">
        <v>6260</v>
      </c>
      <c r="C6305" s="17">
        <v>44</v>
      </c>
      <c r="D6305" s="17">
        <v>104.83</v>
      </c>
      <c r="E6305" s="17">
        <v>21339</v>
      </c>
      <c r="F6305" s="17">
        <v>220577.63000000012</v>
      </c>
    </row>
    <row r="6306" spans="2:6" x14ac:dyDescent="0.25">
      <c r="B6306" s="14">
        <v>6261</v>
      </c>
      <c r="C6306" s="17">
        <v>43</v>
      </c>
      <c r="D6306" s="17">
        <v>77.459999999999994</v>
      </c>
      <c r="E6306" s="17">
        <v>11974</v>
      </c>
      <c r="F6306" s="17">
        <v>90437.960000000079</v>
      </c>
    </row>
    <row r="6307" spans="2:6" x14ac:dyDescent="0.25">
      <c r="B6307" s="14">
        <v>6262</v>
      </c>
      <c r="C6307" s="17">
        <v>41</v>
      </c>
      <c r="D6307" s="17">
        <v>84.03</v>
      </c>
      <c r="E6307" s="17">
        <v>17824</v>
      </c>
      <c r="F6307" s="17">
        <v>468441.28</v>
      </c>
    </row>
    <row r="6308" spans="2:6" x14ac:dyDescent="0.25">
      <c r="B6308" s="14">
        <v>6263</v>
      </c>
      <c r="C6308" s="17">
        <v>42</v>
      </c>
      <c r="D6308" s="17">
        <v>79.739999999999995</v>
      </c>
      <c r="E6308" s="17">
        <v>12073</v>
      </c>
      <c r="F6308" s="17">
        <v>82759.980000000098</v>
      </c>
    </row>
    <row r="6309" spans="2:6" x14ac:dyDescent="0.25">
      <c r="B6309" s="14">
        <v>6264</v>
      </c>
      <c r="C6309" s="17">
        <v>40</v>
      </c>
      <c r="D6309" s="17">
        <v>85.52</v>
      </c>
      <c r="E6309" s="17">
        <v>17325</v>
      </c>
      <c r="F6309" s="17">
        <v>423041</v>
      </c>
    </row>
    <row r="6310" spans="2:6" x14ac:dyDescent="0.25">
      <c r="B6310" s="14">
        <v>6265</v>
      </c>
      <c r="C6310" s="17">
        <v>42</v>
      </c>
      <c r="D6310" s="17">
        <v>89.24</v>
      </c>
      <c r="E6310" s="17">
        <v>16485</v>
      </c>
      <c r="F6310" s="17">
        <v>267023.60000000009</v>
      </c>
    </row>
    <row r="6311" spans="2:6" x14ac:dyDescent="0.25">
      <c r="B6311" s="14">
        <v>6266</v>
      </c>
      <c r="C6311" s="17">
        <v>42</v>
      </c>
      <c r="D6311" s="17">
        <v>77.03</v>
      </c>
      <c r="E6311" s="17">
        <v>12831</v>
      </c>
      <c r="F6311" s="17">
        <v>176095.06999999995</v>
      </c>
    </row>
    <row r="6312" spans="2:6" x14ac:dyDescent="0.25">
      <c r="B6312" s="14">
        <v>6267</v>
      </c>
      <c r="C6312" s="17">
        <v>40</v>
      </c>
      <c r="D6312" s="17">
        <v>102.93</v>
      </c>
      <c r="E6312" s="17">
        <v>16280</v>
      </c>
      <c r="F6312" s="17">
        <v>62819.59999999986</v>
      </c>
    </row>
    <row r="6313" spans="2:6" x14ac:dyDescent="0.25">
      <c r="B6313" s="14">
        <v>6268</v>
      </c>
      <c r="C6313" s="17">
        <v>40</v>
      </c>
      <c r="D6313" s="17">
        <v>95.81</v>
      </c>
      <c r="E6313" s="17">
        <v>14825</v>
      </c>
      <c r="F6313" s="17">
        <v>86791.75</v>
      </c>
    </row>
    <row r="6314" spans="2:6" x14ac:dyDescent="0.25">
      <c r="B6314" s="14">
        <v>6269</v>
      </c>
      <c r="C6314" s="17">
        <v>44</v>
      </c>
      <c r="D6314" s="17">
        <v>100.18</v>
      </c>
      <c r="E6314" s="17">
        <v>21674</v>
      </c>
      <c r="F6314" s="17">
        <v>338168.67999999993</v>
      </c>
    </row>
    <row r="6315" spans="2:6" x14ac:dyDescent="0.25">
      <c r="B6315" s="14">
        <v>6270</v>
      </c>
      <c r="C6315" s="17">
        <v>44</v>
      </c>
      <c r="D6315" s="17">
        <v>79.86</v>
      </c>
      <c r="E6315" s="17">
        <v>18667</v>
      </c>
      <c r="F6315" s="17">
        <v>552638.38000000012</v>
      </c>
    </row>
    <row r="6316" spans="2:6" x14ac:dyDescent="0.25">
      <c r="B6316" s="14">
        <v>6271</v>
      </c>
      <c r="C6316" s="17">
        <v>42</v>
      </c>
      <c r="D6316" s="17">
        <v>88.18</v>
      </c>
      <c r="E6316" s="17">
        <v>26314</v>
      </c>
      <c r="F6316" s="17">
        <v>960929.47999999975</v>
      </c>
    </row>
    <row r="6317" spans="2:6" x14ac:dyDescent="0.25">
      <c r="B6317" s="14">
        <v>6272</v>
      </c>
      <c r="C6317" s="17">
        <v>42</v>
      </c>
      <c r="D6317" s="17">
        <v>86.69</v>
      </c>
      <c r="E6317" s="17">
        <v>14880</v>
      </c>
      <c r="F6317" s="17">
        <v>196212.80000000005</v>
      </c>
    </row>
    <row r="6318" spans="2:6" x14ac:dyDescent="0.25">
      <c r="B6318" s="14">
        <v>6273</v>
      </c>
      <c r="C6318" s="17">
        <v>40</v>
      </c>
      <c r="D6318" s="17">
        <v>98.48</v>
      </c>
      <c r="E6318" s="17">
        <v>23597</v>
      </c>
      <c r="F6318" s="17">
        <v>578090.43999999994</v>
      </c>
    </row>
    <row r="6319" spans="2:6" x14ac:dyDescent="0.25">
      <c r="B6319" s="14">
        <v>6274</v>
      </c>
      <c r="C6319" s="17">
        <v>44</v>
      </c>
      <c r="D6319" s="17">
        <v>91.82</v>
      </c>
      <c r="E6319" s="17">
        <v>18337</v>
      </c>
      <c r="F6319" s="17">
        <v>308531.66000000015</v>
      </c>
    </row>
    <row r="6320" spans="2:6" x14ac:dyDescent="0.25">
      <c r="B6320" s="14">
        <v>6275</v>
      </c>
      <c r="C6320" s="17">
        <v>42</v>
      </c>
      <c r="D6320" s="17">
        <v>75.91</v>
      </c>
      <c r="E6320" s="17">
        <v>16399</v>
      </c>
      <c r="F6320" s="17">
        <v>479794.91000000015</v>
      </c>
    </row>
    <row r="6321" spans="2:6" x14ac:dyDescent="0.25">
      <c r="B6321" s="14">
        <v>6276</v>
      </c>
      <c r="C6321" s="17">
        <v>39</v>
      </c>
      <c r="D6321" s="17">
        <v>101.54</v>
      </c>
      <c r="E6321" s="17">
        <v>21776</v>
      </c>
      <c r="F6321" s="17">
        <v>423024.95999999996</v>
      </c>
    </row>
    <row r="6322" spans="2:6" x14ac:dyDescent="0.25">
      <c r="B6322" s="14">
        <v>6277</v>
      </c>
      <c r="C6322" s="17">
        <v>41</v>
      </c>
      <c r="D6322" s="17">
        <v>81.69</v>
      </c>
      <c r="E6322" s="17">
        <v>18392</v>
      </c>
      <c r="F6322" s="17">
        <v>553493.52</v>
      </c>
    </row>
    <row r="6323" spans="2:6" x14ac:dyDescent="0.25">
      <c r="B6323" s="14">
        <v>6278</v>
      </c>
      <c r="C6323" s="17">
        <v>45</v>
      </c>
      <c r="D6323" s="17">
        <v>87.51</v>
      </c>
      <c r="E6323" s="17">
        <v>15192</v>
      </c>
      <c r="F6323" s="17">
        <v>160116.07999999996</v>
      </c>
    </row>
    <row r="6324" spans="2:6" x14ac:dyDescent="0.25">
      <c r="B6324" s="14">
        <v>6279</v>
      </c>
      <c r="C6324" s="17">
        <v>41</v>
      </c>
      <c r="D6324" s="17">
        <v>100.93</v>
      </c>
      <c r="E6324" s="17">
        <v>21880</v>
      </c>
      <c r="F6324" s="17">
        <v>398691.59999999986</v>
      </c>
    </row>
    <row r="6325" spans="2:6" x14ac:dyDescent="0.25">
      <c r="B6325" s="14">
        <v>6280</v>
      </c>
      <c r="C6325" s="17">
        <v>42</v>
      </c>
      <c r="D6325" s="17">
        <v>80.16</v>
      </c>
      <c r="E6325" s="17">
        <v>9608</v>
      </c>
      <c r="F6325" s="17">
        <v>-111721.27999999991</v>
      </c>
    </row>
    <row r="6326" spans="2:6" x14ac:dyDescent="0.25">
      <c r="B6326" s="14">
        <v>6281</v>
      </c>
      <c r="C6326" s="17">
        <v>39</v>
      </c>
      <c r="D6326" s="17">
        <v>90.79</v>
      </c>
      <c r="E6326" s="17">
        <v>13687</v>
      </c>
      <c r="F6326" s="17">
        <v>97277.269999999902</v>
      </c>
    </row>
    <row r="6327" spans="2:6" x14ac:dyDescent="0.25">
      <c r="B6327" s="14">
        <v>6282</v>
      </c>
      <c r="C6327" s="17">
        <v>39</v>
      </c>
      <c r="D6327" s="17">
        <v>81.17</v>
      </c>
      <c r="E6327" s="17">
        <v>17274</v>
      </c>
      <c r="F6327" s="17">
        <v>511709.41999999993</v>
      </c>
    </row>
    <row r="6328" spans="2:6" x14ac:dyDescent="0.25">
      <c r="B6328" s="14">
        <v>6283</v>
      </c>
      <c r="C6328" s="17">
        <v>41</v>
      </c>
      <c r="D6328" s="17">
        <v>81.94</v>
      </c>
      <c r="E6328" s="17">
        <v>13412</v>
      </c>
      <c r="F6328" s="17">
        <v>170116.72000000009</v>
      </c>
    </row>
    <row r="6329" spans="2:6" x14ac:dyDescent="0.25">
      <c r="B6329" s="14">
        <v>6284</v>
      </c>
      <c r="C6329" s="17">
        <v>42</v>
      </c>
      <c r="D6329" s="17">
        <v>102.85</v>
      </c>
      <c r="E6329" s="17">
        <v>13597</v>
      </c>
      <c r="F6329" s="17">
        <v>-113722.44999999995</v>
      </c>
    </row>
    <row r="6330" spans="2:6" x14ac:dyDescent="0.25">
      <c r="B6330" s="14">
        <v>6285</v>
      </c>
      <c r="C6330" s="17">
        <v>43</v>
      </c>
      <c r="D6330" s="17">
        <v>86.09</v>
      </c>
      <c r="E6330" s="17">
        <v>18530</v>
      </c>
      <c r="F6330" s="17">
        <v>445432.30000000005</v>
      </c>
    </row>
    <row r="6331" spans="2:6" x14ac:dyDescent="0.25">
      <c r="B6331" s="14">
        <v>6286</v>
      </c>
      <c r="C6331" s="17">
        <v>39</v>
      </c>
      <c r="D6331" s="17">
        <v>97.96</v>
      </c>
      <c r="E6331" s="17">
        <v>20298</v>
      </c>
      <c r="F6331" s="17">
        <v>409287.92000000016</v>
      </c>
    </row>
    <row r="6332" spans="2:6" x14ac:dyDescent="0.25">
      <c r="B6332" s="14">
        <v>6287</v>
      </c>
      <c r="C6332" s="17">
        <v>42</v>
      </c>
      <c r="D6332" s="17">
        <v>98.09</v>
      </c>
      <c r="E6332" s="17">
        <v>21367</v>
      </c>
      <c r="F6332" s="17">
        <v>408729.97</v>
      </c>
    </row>
    <row r="6333" spans="2:6" x14ac:dyDescent="0.25">
      <c r="B6333" s="14">
        <v>6288</v>
      </c>
      <c r="C6333" s="17">
        <v>44</v>
      </c>
      <c r="D6333" s="17">
        <v>90.33</v>
      </c>
      <c r="E6333" s="17">
        <v>15377</v>
      </c>
      <c r="F6333" s="17">
        <v>144430.59000000008</v>
      </c>
    </row>
    <row r="6334" spans="2:6" x14ac:dyDescent="0.25">
      <c r="B6334" s="14">
        <v>6289</v>
      </c>
      <c r="C6334" s="17">
        <v>39</v>
      </c>
      <c r="D6334" s="17">
        <v>102.5</v>
      </c>
      <c r="E6334" s="17">
        <v>23750</v>
      </c>
      <c r="F6334" s="17">
        <v>515625</v>
      </c>
    </row>
    <row r="6335" spans="2:6" x14ac:dyDescent="0.25">
      <c r="B6335" s="14">
        <v>6290</v>
      </c>
      <c r="C6335" s="17">
        <v>44</v>
      </c>
      <c r="D6335" s="17">
        <v>90.81</v>
      </c>
      <c r="E6335" s="17">
        <v>15871</v>
      </c>
      <c r="F6335" s="17">
        <v>168759.49</v>
      </c>
    </row>
    <row r="6336" spans="2:6" x14ac:dyDescent="0.25">
      <c r="B6336" s="14">
        <v>6291</v>
      </c>
      <c r="C6336" s="17">
        <v>40</v>
      </c>
      <c r="D6336" s="17">
        <v>77.069999999999993</v>
      </c>
      <c r="E6336" s="17">
        <v>16254</v>
      </c>
      <c r="F6336" s="17">
        <v>481690.2200000002</v>
      </c>
    </row>
    <row r="6337" spans="2:6" x14ac:dyDescent="0.25">
      <c r="B6337" s="14">
        <v>6292</v>
      </c>
      <c r="C6337" s="17">
        <v>42</v>
      </c>
      <c r="D6337" s="17">
        <v>88.58</v>
      </c>
      <c r="E6337" s="17">
        <v>18140</v>
      </c>
      <c r="F6337" s="17">
        <v>391138.80000000005</v>
      </c>
    </row>
    <row r="6338" spans="2:6" x14ac:dyDescent="0.25">
      <c r="B6338" s="14">
        <v>6293</v>
      </c>
      <c r="C6338" s="17">
        <v>42</v>
      </c>
      <c r="D6338" s="17">
        <v>100.58</v>
      </c>
      <c r="E6338" s="17">
        <v>20267</v>
      </c>
      <c r="F6338" s="17">
        <v>293464.14000000013</v>
      </c>
    </row>
    <row r="6339" spans="2:6" x14ac:dyDescent="0.25">
      <c r="B6339" s="14">
        <v>6294</v>
      </c>
      <c r="C6339" s="17">
        <v>40</v>
      </c>
      <c r="D6339" s="17">
        <v>81.55</v>
      </c>
      <c r="E6339" s="17">
        <v>13424</v>
      </c>
      <c r="F6339" s="17">
        <v>189688.80000000005</v>
      </c>
    </row>
    <row r="6340" spans="2:6" x14ac:dyDescent="0.25">
      <c r="B6340" s="14">
        <v>6295</v>
      </c>
      <c r="C6340" s="17">
        <v>39</v>
      </c>
      <c r="D6340" s="17">
        <v>104.09</v>
      </c>
      <c r="E6340" s="17">
        <v>11642</v>
      </c>
      <c r="F6340" s="17">
        <v>-199095.78000000003</v>
      </c>
    </row>
    <row r="6341" spans="2:6" x14ac:dyDescent="0.25">
      <c r="B6341" s="14">
        <v>6296</v>
      </c>
      <c r="C6341" s="17">
        <v>43</v>
      </c>
      <c r="D6341" s="17">
        <v>90.94</v>
      </c>
      <c r="E6341" s="17">
        <v>30326</v>
      </c>
      <c r="F6341" s="17">
        <v>1123009.56</v>
      </c>
    </row>
    <row r="6342" spans="2:6" x14ac:dyDescent="0.25">
      <c r="B6342" s="14">
        <v>6297</v>
      </c>
      <c r="C6342" s="17">
        <v>41</v>
      </c>
      <c r="D6342" s="17">
        <v>92.72</v>
      </c>
      <c r="E6342" s="17">
        <v>16976</v>
      </c>
      <c r="F6342" s="17">
        <v>258193.28000000003</v>
      </c>
    </row>
    <row r="6343" spans="2:6" x14ac:dyDescent="0.25">
      <c r="B6343" s="14">
        <v>6298</v>
      </c>
      <c r="C6343" s="17">
        <v>40</v>
      </c>
      <c r="D6343" s="17">
        <v>85.91</v>
      </c>
      <c r="E6343" s="17">
        <v>19637</v>
      </c>
      <c r="F6343" s="17">
        <v>585268.33000000007</v>
      </c>
    </row>
    <row r="6344" spans="2:6" x14ac:dyDescent="0.25">
      <c r="B6344" s="14">
        <v>6299</v>
      </c>
      <c r="C6344" s="17">
        <v>42</v>
      </c>
      <c r="D6344" s="17">
        <v>77.790000000000006</v>
      </c>
      <c r="E6344" s="17">
        <v>26303</v>
      </c>
      <c r="F6344" s="17">
        <v>1233460.6299999999</v>
      </c>
    </row>
    <row r="6345" spans="2:6" x14ac:dyDescent="0.25">
      <c r="B6345" s="14">
        <v>6300</v>
      </c>
      <c r="C6345" s="17">
        <v>43</v>
      </c>
      <c r="D6345" s="17">
        <v>85.93</v>
      </c>
      <c r="E6345" s="17">
        <v>18234</v>
      </c>
      <c r="F6345" s="17">
        <v>427656.37999999989</v>
      </c>
    </row>
    <row r="6346" spans="2:6" x14ac:dyDescent="0.25">
      <c r="B6346" s="14">
        <v>6301</v>
      </c>
      <c r="C6346" s="17">
        <v>40</v>
      </c>
      <c r="D6346" s="17">
        <v>98.82</v>
      </c>
      <c r="E6346" s="17">
        <v>17400</v>
      </c>
      <c r="F6346" s="17">
        <v>197132.00000000012</v>
      </c>
    </row>
    <row r="6347" spans="2:6" x14ac:dyDescent="0.25">
      <c r="B6347" s="14">
        <v>6302</v>
      </c>
      <c r="C6347" s="17">
        <v>43</v>
      </c>
      <c r="D6347" s="17">
        <v>75.53</v>
      </c>
      <c r="E6347" s="17">
        <v>21873</v>
      </c>
      <c r="F6347" s="17">
        <v>910120.31</v>
      </c>
    </row>
    <row r="6348" spans="2:6" x14ac:dyDescent="0.25">
      <c r="B6348" s="14">
        <v>6303</v>
      </c>
      <c r="C6348" s="17">
        <v>41</v>
      </c>
      <c r="D6348" s="17">
        <v>82.7</v>
      </c>
      <c r="E6348" s="17">
        <v>24034</v>
      </c>
      <c r="F6348" s="17">
        <v>959760.2</v>
      </c>
    </row>
    <row r="6349" spans="2:6" x14ac:dyDescent="0.25">
      <c r="B6349" s="14">
        <v>6304</v>
      </c>
      <c r="C6349" s="17">
        <v>42</v>
      </c>
      <c r="D6349" s="17">
        <v>98.24</v>
      </c>
      <c r="E6349" s="17">
        <v>17960</v>
      </c>
      <c r="F6349" s="17">
        <v>205329.60000000009</v>
      </c>
    </row>
    <row r="6350" spans="2:6" x14ac:dyDescent="0.25">
      <c r="B6350" s="14">
        <v>6305</v>
      </c>
      <c r="C6350" s="17">
        <v>39</v>
      </c>
      <c r="D6350" s="17">
        <v>102.61</v>
      </c>
      <c r="E6350" s="17">
        <v>25234</v>
      </c>
      <c r="F6350" s="17">
        <v>598179.26</v>
      </c>
    </row>
    <row r="6351" spans="2:6" x14ac:dyDescent="0.25">
      <c r="B6351" s="14">
        <v>6306</v>
      </c>
      <c r="C6351" s="17">
        <v>41</v>
      </c>
      <c r="D6351" s="17">
        <v>86.35</v>
      </c>
      <c r="E6351" s="17">
        <v>13734</v>
      </c>
      <c r="F6351" s="17">
        <v>134041.10000000009</v>
      </c>
    </row>
    <row r="6352" spans="2:6" x14ac:dyDescent="0.25">
      <c r="B6352" s="14">
        <v>6307</v>
      </c>
      <c r="C6352" s="17">
        <v>42</v>
      </c>
      <c r="D6352" s="17">
        <v>82.91</v>
      </c>
      <c r="E6352" s="17">
        <v>13290</v>
      </c>
      <c r="F6352" s="17">
        <v>134656.10000000009</v>
      </c>
    </row>
    <row r="6353" spans="2:6" x14ac:dyDescent="0.25">
      <c r="B6353" s="14">
        <v>6308</v>
      </c>
      <c r="C6353" s="17">
        <v>44</v>
      </c>
      <c r="D6353" s="17">
        <v>102.45</v>
      </c>
      <c r="E6353" s="17">
        <v>12817</v>
      </c>
      <c r="F6353" s="17">
        <v>-176466.65000000002</v>
      </c>
    </row>
    <row r="6354" spans="2:6" x14ac:dyDescent="0.25">
      <c r="B6354" s="14">
        <v>6309</v>
      </c>
      <c r="C6354" s="17">
        <v>41</v>
      </c>
      <c r="D6354" s="17">
        <v>86.57</v>
      </c>
      <c r="E6354" s="17">
        <v>5327</v>
      </c>
      <c r="F6354" s="17">
        <v>-469492.38999999996</v>
      </c>
    </row>
    <row r="6355" spans="2:6" x14ac:dyDescent="0.25">
      <c r="B6355" s="14">
        <v>6310</v>
      </c>
      <c r="C6355" s="17">
        <v>43</v>
      </c>
      <c r="D6355" s="17">
        <v>95.99</v>
      </c>
      <c r="E6355" s="17">
        <v>16402</v>
      </c>
      <c r="F6355" s="17">
        <v>134284.02000000014</v>
      </c>
    </row>
    <row r="6356" spans="2:6" x14ac:dyDescent="0.25">
      <c r="B6356" s="14">
        <v>6311</v>
      </c>
      <c r="C6356" s="17">
        <v>40</v>
      </c>
      <c r="D6356" s="17">
        <v>104.38</v>
      </c>
      <c r="E6356" s="17">
        <v>18740</v>
      </c>
      <c r="F6356" s="17">
        <v>173578.80000000005</v>
      </c>
    </row>
    <row r="6357" spans="2:6" x14ac:dyDescent="0.25">
      <c r="B6357" s="14">
        <v>6312</v>
      </c>
      <c r="C6357" s="17">
        <v>39</v>
      </c>
      <c r="D6357" s="17">
        <v>102.48</v>
      </c>
      <c r="E6357" s="17">
        <v>7417</v>
      </c>
      <c r="F6357" s="17">
        <v>-423374.16000000003</v>
      </c>
    </row>
    <row r="6358" spans="2:6" x14ac:dyDescent="0.25">
      <c r="B6358" s="14">
        <v>6313</v>
      </c>
      <c r="C6358" s="17">
        <v>43</v>
      </c>
      <c r="D6358" s="17">
        <v>77.37</v>
      </c>
      <c r="E6358" s="17">
        <v>18038</v>
      </c>
      <c r="F6358" s="17">
        <v>568327.93999999994</v>
      </c>
    </row>
    <row r="6359" spans="2:6" x14ac:dyDescent="0.25">
      <c r="B6359" s="14">
        <v>6314</v>
      </c>
      <c r="C6359" s="17">
        <v>42</v>
      </c>
      <c r="D6359" s="17">
        <v>99.18</v>
      </c>
      <c r="E6359" s="17">
        <v>17636</v>
      </c>
      <c r="F6359" s="17">
        <v>169713.5199999999</v>
      </c>
    </row>
    <row r="6360" spans="2:6" x14ac:dyDescent="0.25">
      <c r="B6360" s="14">
        <v>6315</v>
      </c>
      <c r="C6360" s="17">
        <v>42</v>
      </c>
      <c r="D6360" s="17">
        <v>94.06</v>
      </c>
      <c r="E6360" s="17">
        <v>19047</v>
      </c>
      <c r="F6360" s="17">
        <v>348818.17999999993</v>
      </c>
    </row>
    <row r="6361" spans="2:6" x14ac:dyDescent="0.25">
      <c r="B6361" s="14">
        <v>6316</v>
      </c>
      <c r="C6361" s="17">
        <v>40</v>
      </c>
      <c r="D6361" s="17">
        <v>89.57</v>
      </c>
      <c r="E6361" s="17">
        <v>18337</v>
      </c>
      <c r="F6361" s="17">
        <v>423137.91000000015</v>
      </c>
    </row>
    <row r="6362" spans="2:6" x14ac:dyDescent="0.25">
      <c r="B6362" s="14">
        <v>6317</v>
      </c>
      <c r="C6362" s="17">
        <v>41</v>
      </c>
      <c r="D6362" s="17">
        <v>94.32</v>
      </c>
      <c r="E6362" s="17">
        <v>18167</v>
      </c>
      <c r="F6362" s="17">
        <v>306874.56000000006</v>
      </c>
    </row>
    <row r="6363" spans="2:6" x14ac:dyDescent="0.25">
      <c r="B6363" s="14">
        <v>6318</v>
      </c>
      <c r="C6363" s="17">
        <v>43</v>
      </c>
      <c r="D6363" s="17">
        <v>80.12</v>
      </c>
      <c r="E6363" s="17">
        <v>16126</v>
      </c>
      <c r="F6363" s="17">
        <v>373640.87999999989</v>
      </c>
    </row>
    <row r="6364" spans="2:6" x14ac:dyDescent="0.25">
      <c r="B6364" s="14">
        <v>6319</v>
      </c>
      <c r="C6364" s="17">
        <v>42</v>
      </c>
      <c r="D6364" s="17">
        <v>77.849999999999994</v>
      </c>
      <c r="E6364" s="17">
        <v>16003</v>
      </c>
      <c r="F6364" s="17">
        <v>416637.45000000019</v>
      </c>
    </row>
    <row r="6365" spans="2:6" x14ac:dyDescent="0.25">
      <c r="B6365" s="14">
        <v>6320</v>
      </c>
      <c r="C6365" s="17">
        <v>42</v>
      </c>
      <c r="D6365" s="17">
        <v>83.4</v>
      </c>
      <c r="E6365" s="17">
        <v>7493</v>
      </c>
      <c r="F6365" s="17">
        <v>-298515.20000000007</v>
      </c>
    </row>
    <row r="6366" spans="2:6" x14ac:dyDescent="0.25">
      <c r="B6366" s="14">
        <v>6321</v>
      </c>
      <c r="C6366" s="17">
        <v>42</v>
      </c>
      <c r="D6366" s="17">
        <v>90.07</v>
      </c>
      <c r="E6366" s="17">
        <v>17620</v>
      </c>
      <c r="F6366" s="17">
        <v>329306.60000000009</v>
      </c>
    </row>
    <row r="6367" spans="2:6" x14ac:dyDescent="0.25">
      <c r="B6367" s="14">
        <v>6322</v>
      </c>
      <c r="C6367" s="17">
        <v>45</v>
      </c>
      <c r="D6367" s="17">
        <v>88.09</v>
      </c>
      <c r="E6367" s="17">
        <v>22391</v>
      </c>
      <c r="F6367" s="17">
        <v>625790.80999999982</v>
      </c>
    </row>
    <row r="6368" spans="2:6" x14ac:dyDescent="0.25">
      <c r="B6368" s="14">
        <v>6323</v>
      </c>
      <c r="C6368" s="17">
        <v>45</v>
      </c>
      <c r="D6368" s="17">
        <v>87.75</v>
      </c>
      <c r="E6368" s="17">
        <v>17120</v>
      </c>
      <c r="F6368" s="17">
        <v>284200</v>
      </c>
    </row>
    <row r="6369" spans="2:6" x14ac:dyDescent="0.25">
      <c r="B6369" s="14">
        <v>6324</v>
      </c>
      <c r="C6369" s="17">
        <v>42</v>
      </c>
      <c r="D6369" s="17">
        <v>103.5</v>
      </c>
      <c r="E6369" s="17">
        <v>16482</v>
      </c>
      <c r="F6369" s="17">
        <v>31787</v>
      </c>
    </row>
    <row r="6370" spans="2:6" x14ac:dyDescent="0.25">
      <c r="B6370" s="14">
        <v>6325</v>
      </c>
      <c r="C6370" s="17">
        <v>43</v>
      </c>
      <c r="D6370" s="17">
        <v>93.27</v>
      </c>
      <c r="E6370" s="17">
        <v>21332</v>
      </c>
      <c r="F6370" s="17">
        <v>488156.3600000001</v>
      </c>
    </row>
    <row r="6371" spans="2:6" x14ac:dyDescent="0.25">
      <c r="B6371" s="14">
        <v>6326</v>
      </c>
      <c r="C6371" s="17">
        <v>45</v>
      </c>
      <c r="D6371" s="17">
        <v>97.59</v>
      </c>
      <c r="E6371" s="17">
        <v>6526</v>
      </c>
      <c r="F6371" s="17">
        <v>-481868.34</v>
      </c>
    </row>
    <row r="6372" spans="2:6" x14ac:dyDescent="0.25">
      <c r="B6372" s="14">
        <v>6327</v>
      </c>
      <c r="C6372" s="17">
        <v>40</v>
      </c>
      <c r="D6372" s="17">
        <v>92.64</v>
      </c>
      <c r="E6372" s="17">
        <v>10075</v>
      </c>
      <c r="F6372" s="17">
        <v>-181423</v>
      </c>
    </row>
    <row r="6373" spans="2:6" x14ac:dyDescent="0.25">
      <c r="B6373" s="14">
        <v>6328</v>
      </c>
      <c r="C6373" s="17">
        <v>42</v>
      </c>
      <c r="D6373" s="17">
        <v>97.7</v>
      </c>
      <c r="E6373" s="17">
        <v>9331</v>
      </c>
      <c r="F6373" s="17">
        <v>-296671.70000000007</v>
      </c>
    </row>
    <row r="6374" spans="2:6" x14ac:dyDescent="0.25">
      <c r="B6374" s="14">
        <v>6329</v>
      </c>
      <c r="C6374" s="17">
        <v>42</v>
      </c>
      <c r="D6374" s="17">
        <v>76.47</v>
      </c>
      <c r="E6374" s="17">
        <v>16301</v>
      </c>
      <c r="F6374" s="17">
        <v>462719.53</v>
      </c>
    </row>
    <row r="6375" spans="2:6" x14ac:dyDescent="0.25">
      <c r="B6375" s="14">
        <v>6330</v>
      </c>
      <c r="C6375" s="17">
        <v>42</v>
      </c>
      <c r="D6375" s="17">
        <v>85.35</v>
      </c>
      <c r="E6375" s="17">
        <v>5861</v>
      </c>
      <c r="F6375" s="17">
        <v>-430059.35</v>
      </c>
    </row>
    <row r="6376" spans="2:6" x14ac:dyDescent="0.25">
      <c r="B6376" s="14">
        <v>6331</v>
      </c>
      <c r="C6376" s="17">
        <v>42</v>
      </c>
      <c r="D6376" s="17">
        <v>94.67</v>
      </c>
      <c r="E6376" s="17">
        <v>16057</v>
      </c>
      <c r="F6376" s="17">
        <v>150832.80999999994</v>
      </c>
    </row>
    <row r="6377" spans="2:6" x14ac:dyDescent="0.25">
      <c r="B6377" s="14">
        <v>6332</v>
      </c>
      <c r="C6377" s="17">
        <v>43</v>
      </c>
      <c r="D6377" s="17">
        <v>88.21</v>
      </c>
      <c r="E6377" s="17">
        <v>23329</v>
      </c>
      <c r="F6377" s="17">
        <v>731472.91000000015</v>
      </c>
    </row>
    <row r="6378" spans="2:6" x14ac:dyDescent="0.25">
      <c r="B6378" s="14">
        <v>6333</v>
      </c>
      <c r="C6378" s="17">
        <v>39</v>
      </c>
      <c r="D6378" s="17">
        <v>88.33</v>
      </c>
      <c r="E6378" s="17">
        <v>28681</v>
      </c>
      <c r="F6378" s="17">
        <v>1205567.27</v>
      </c>
    </row>
    <row r="6379" spans="2:6" x14ac:dyDescent="0.25">
      <c r="B6379" s="14">
        <v>6334</v>
      </c>
      <c r="C6379" s="17">
        <v>43</v>
      </c>
      <c r="D6379" s="17">
        <v>100.56</v>
      </c>
      <c r="E6379" s="17">
        <v>10498</v>
      </c>
      <c r="F6379" s="17">
        <v>-267990.88</v>
      </c>
    </row>
    <row r="6380" spans="2:6" x14ac:dyDescent="0.25">
      <c r="B6380" s="14">
        <v>6335</v>
      </c>
      <c r="C6380" s="17">
        <v>44</v>
      </c>
      <c r="D6380" s="17">
        <v>86.96</v>
      </c>
      <c r="E6380" s="17">
        <v>19040</v>
      </c>
      <c r="F6380" s="17">
        <v>445481.60000000009</v>
      </c>
    </row>
    <row r="6381" spans="2:6" x14ac:dyDescent="0.25">
      <c r="B6381" s="14">
        <v>6336</v>
      </c>
      <c r="C6381" s="17">
        <v>42</v>
      </c>
      <c r="D6381" s="17">
        <v>75.37</v>
      </c>
      <c r="E6381" s="17">
        <v>21605</v>
      </c>
      <c r="F6381" s="17">
        <v>913616.14999999991</v>
      </c>
    </row>
    <row r="6382" spans="2:6" x14ac:dyDescent="0.25">
      <c r="B6382" s="14">
        <v>6337</v>
      </c>
      <c r="C6382" s="17">
        <v>41</v>
      </c>
      <c r="D6382" s="17">
        <v>88.87</v>
      </c>
      <c r="E6382" s="17">
        <v>18983</v>
      </c>
      <c r="F6382" s="17">
        <v>462294.7899999998</v>
      </c>
    </row>
    <row r="6383" spans="2:6" x14ac:dyDescent="0.25">
      <c r="B6383" s="14">
        <v>6338</v>
      </c>
      <c r="C6383" s="17">
        <v>42</v>
      </c>
      <c r="D6383" s="17">
        <v>89.08</v>
      </c>
      <c r="E6383" s="17">
        <v>16032</v>
      </c>
      <c r="F6383" s="17">
        <v>238893.43999999994</v>
      </c>
    </row>
    <row r="6384" spans="2:6" x14ac:dyDescent="0.25">
      <c r="B6384" s="14">
        <v>6339</v>
      </c>
      <c r="C6384" s="17">
        <v>43</v>
      </c>
      <c r="D6384" s="17">
        <v>76.09</v>
      </c>
      <c r="E6384" s="17">
        <v>14568</v>
      </c>
      <c r="F6384" s="17">
        <v>314128.87999999989</v>
      </c>
    </row>
    <row r="6385" spans="2:6" x14ac:dyDescent="0.25">
      <c r="B6385" s="14">
        <v>6340</v>
      </c>
      <c r="C6385" s="17">
        <v>43</v>
      </c>
      <c r="D6385" s="17">
        <v>92.35</v>
      </c>
      <c r="E6385" s="17">
        <v>10009</v>
      </c>
      <c r="F6385" s="17">
        <v>-212927.14999999991</v>
      </c>
    </row>
    <row r="6386" spans="2:6" x14ac:dyDescent="0.25">
      <c r="B6386" s="14">
        <v>6341</v>
      </c>
      <c r="C6386" s="17">
        <v>44</v>
      </c>
      <c r="D6386" s="17">
        <v>95.87</v>
      </c>
      <c r="E6386" s="17">
        <v>21071</v>
      </c>
      <c r="F6386" s="17">
        <v>395928.23</v>
      </c>
    </row>
    <row r="6387" spans="2:6" x14ac:dyDescent="0.25">
      <c r="B6387" s="14">
        <v>6342</v>
      </c>
      <c r="C6387" s="17">
        <v>42</v>
      </c>
      <c r="D6387" s="17">
        <v>96.11</v>
      </c>
      <c r="E6387" s="17">
        <v>23136</v>
      </c>
      <c r="F6387" s="17">
        <v>558751.04</v>
      </c>
    </row>
    <row r="6388" spans="2:6" x14ac:dyDescent="0.25">
      <c r="B6388" s="14">
        <v>6343</v>
      </c>
      <c r="C6388" s="17">
        <v>41</v>
      </c>
      <c r="D6388" s="17">
        <v>103.45</v>
      </c>
      <c r="E6388" s="17">
        <v>19900</v>
      </c>
      <c r="F6388" s="17">
        <v>235545</v>
      </c>
    </row>
    <row r="6389" spans="2:6" x14ac:dyDescent="0.25">
      <c r="B6389" s="14">
        <v>6344</v>
      </c>
      <c r="C6389" s="17">
        <v>40</v>
      </c>
      <c r="D6389" s="17">
        <v>100.29</v>
      </c>
      <c r="E6389" s="17">
        <v>13887</v>
      </c>
      <c r="F6389" s="17">
        <v>-34694.230000000098</v>
      </c>
    </row>
    <row r="6390" spans="2:6" x14ac:dyDescent="0.25">
      <c r="B6390" s="14">
        <v>6345</v>
      </c>
      <c r="C6390" s="17">
        <v>43</v>
      </c>
      <c r="D6390" s="17">
        <v>93.08</v>
      </c>
      <c r="E6390" s="17">
        <v>13868</v>
      </c>
      <c r="F6390" s="17">
        <v>22574.560000000056</v>
      </c>
    </row>
    <row r="6391" spans="2:6" x14ac:dyDescent="0.25">
      <c r="B6391" s="14">
        <v>6346</v>
      </c>
      <c r="C6391" s="17">
        <v>42</v>
      </c>
      <c r="D6391" s="17">
        <v>89.65</v>
      </c>
      <c r="E6391" s="17">
        <v>13307</v>
      </c>
      <c r="F6391" s="17">
        <v>46226.449999999953</v>
      </c>
    </row>
    <row r="6392" spans="2:6" x14ac:dyDescent="0.25">
      <c r="B6392" s="14">
        <v>6347</v>
      </c>
      <c r="C6392" s="17">
        <v>43</v>
      </c>
      <c r="D6392" s="17">
        <v>88.33</v>
      </c>
      <c r="E6392" s="17">
        <v>20955</v>
      </c>
      <c r="F6392" s="17">
        <v>568024.85000000009</v>
      </c>
    </row>
    <row r="6393" spans="2:6" x14ac:dyDescent="0.25">
      <c r="B6393" s="14">
        <v>6348</v>
      </c>
      <c r="C6393" s="17">
        <v>41</v>
      </c>
      <c r="D6393" s="17">
        <v>85.9</v>
      </c>
      <c r="E6393" s="17">
        <v>15865</v>
      </c>
      <c r="F6393" s="17">
        <v>293866.5</v>
      </c>
    </row>
    <row r="6394" spans="2:6" x14ac:dyDescent="0.25">
      <c r="B6394" s="14">
        <v>6349</v>
      </c>
      <c r="C6394" s="17">
        <v>42</v>
      </c>
      <c r="D6394" s="17">
        <v>99.35</v>
      </c>
      <c r="E6394" s="17">
        <v>12811</v>
      </c>
      <c r="F6394" s="17">
        <v>-111445.84999999998</v>
      </c>
    </row>
    <row r="6395" spans="2:6" x14ac:dyDescent="0.25">
      <c r="B6395" s="14">
        <v>6350</v>
      </c>
      <c r="C6395" s="17">
        <v>44</v>
      </c>
      <c r="D6395" s="17">
        <v>86.2</v>
      </c>
      <c r="E6395" s="17">
        <v>12048</v>
      </c>
      <c r="F6395" s="17">
        <v>-21097.599999999977</v>
      </c>
    </row>
    <row r="6396" spans="2:6" x14ac:dyDescent="0.25">
      <c r="B6396" s="14">
        <v>6351</v>
      </c>
      <c r="C6396" s="17">
        <v>43</v>
      </c>
      <c r="D6396" s="17">
        <v>98.89</v>
      </c>
      <c r="E6396" s="17">
        <v>24773</v>
      </c>
      <c r="F6396" s="17">
        <v>564786.03</v>
      </c>
    </row>
    <row r="6397" spans="2:6" x14ac:dyDescent="0.25">
      <c r="B6397" s="14">
        <v>6352</v>
      </c>
      <c r="C6397" s="17">
        <v>39</v>
      </c>
      <c r="D6397" s="17">
        <v>99.89</v>
      </c>
      <c r="E6397" s="17">
        <v>20145</v>
      </c>
      <c r="F6397" s="17">
        <v>360915.94999999995</v>
      </c>
    </row>
    <row r="6398" spans="2:6" x14ac:dyDescent="0.25">
      <c r="B6398" s="14">
        <v>6353</v>
      </c>
      <c r="C6398" s="17">
        <v>41</v>
      </c>
      <c r="D6398" s="17">
        <v>97.63</v>
      </c>
      <c r="E6398" s="17">
        <v>15456</v>
      </c>
      <c r="F6398" s="17">
        <v>83078.720000000088</v>
      </c>
    </row>
    <row r="6399" spans="2:6" x14ac:dyDescent="0.25">
      <c r="B6399" s="14">
        <v>6354</v>
      </c>
      <c r="C6399" s="17">
        <v>42</v>
      </c>
      <c r="D6399" s="17">
        <v>98.53</v>
      </c>
      <c r="E6399" s="17">
        <v>18336</v>
      </c>
      <c r="F6399" s="17">
        <v>222105.91999999993</v>
      </c>
    </row>
    <row r="6400" spans="2:6" x14ac:dyDescent="0.25">
      <c r="B6400" s="14">
        <v>6355</v>
      </c>
      <c r="C6400" s="17">
        <v>42</v>
      </c>
      <c r="D6400" s="17">
        <v>86.67</v>
      </c>
      <c r="E6400" s="17">
        <v>20282</v>
      </c>
      <c r="F6400" s="17">
        <v>576433.06000000006</v>
      </c>
    </row>
    <row r="6401" spans="2:6" x14ac:dyDescent="0.25">
      <c r="B6401" s="14">
        <v>6356</v>
      </c>
      <c r="C6401" s="17">
        <v>40</v>
      </c>
      <c r="D6401" s="17">
        <v>83.4</v>
      </c>
      <c r="E6401" s="17">
        <v>19155</v>
      </c>
      <c r="F6401" s="17">
        <v>598118</v>
      </c>
    </row>
    <row r="6402" spans="2:6" x14ac:dyDescent="0.25">
      <c r="B6402" s="14">
        <v>6357</v>
      </c>
      <c r="C6402" s="17">
        <v>44</v>
      </c>
      <c r="D6402" s="17">
        <v>75.34</v>
      </c>
      <c r="E6402" s="17">
        <v>24932</v>
      </c>
      <c r="F6402" s="17">
        <v>1136083.1199999999</v>
      </c>
    </row>
    <row r="6403" spans="2:6" x14ac:dyDescent="0.25">
      <c r="B6403" s="14">
        <v>6358</v>
      </c>
      <c r="C6403" s="17">
        <v>40</v>
      </c>
      <c r="D6403" s="17">
        <v>77.98</v>
      </c>
      <c r="E6403" s="17">
        <v>18404</v>
      </c>
      <c r="F6403" s="17">
        <v>641092.07999999984</v>
      </c>
    </row>
    <row r="6404" spans="2:6" x14ac:dyDescent="0.25">
      <c r="B6404" s="14">
        <v>6359</v>
      </c>
      <c r="C6404" s="17">
        <v>40</v>
      </c>
      <c r="D6404" s="17">
        <v>79.75</v>
      </c>
      <c r="E6404" s="17">
        <v>11082</v>
      </c>
      <c r="F6404" s="17">
        <v>28248.5</v>
      </c>
    </row>
    <row r="6405" spans="2:6" x14ac:dyDescent="0.25">
      <c r="B6405" s="14">
        <v>6360</v>
      </c>
      <c r="C6405" s="17">
        <v>42</v>
      </c>
      <c r="D6405" s="17">
        <v>99.75</v>
      </c>
      <c r="E6405" s="17">
        <v>19038</v>
      </c>
      <c r="F6405" s="17">
        <v>239925.5</v>
      </c>
    </row>
    <row r="6406" spans="2:6" x14ac:dyDescent="0.25">
      <c r="B6406" s="14">
        <v>6361</v>
      </c>
      <c r="C6406" s="17">
        <v>44</v>
      </c>
      <c r="D6406" s="17">
        <v>95.95</v>
      </c>
      <c r="E6406" s="17">
        <v>15307</v>
      </c>
      <c r="F6406" s="17">
        <v>53878.349999999977</v>
      </c>
    </row>
    <row r="6407" spans="2:6" x14ac:dyDescent="0.25">
      <c r="B6407" s="14">
        <v>6362</v>
      </c>
      <c r="C6407" s="17">
        <v>43</v>
      </c>
      <c r="D6407" s="17">
        <v>91.59</v>
      </c>
      <c r="E6407" s="17">
        <v>10855</v>
      </c>
      <c r="F6407" s="17">
        <v>-150829.45000000007</v>
      </c>
    </row>
    <row r="6408" spans="2:6" x14ac:dyDescent="0.25">
      <c r="B6408" s="14">
        <v>6363</v>
      </c>
      <c r="C6408" s="17">
        <v>43</v>
      </c>
      <c r="D6408" s="17">
        <v>93.12</v>
      </c>
      <c r="E6408" s="17">
        <v>15617</v>
      </c>
      <c r="F6408" s="17">
        <v>131996.95999999996</v>
      </c>
    </row>
    <row r="6409" spans="2:6" x14ac:dyDescent="0.25">
      <c r="B6409" s="14">
        <v>6364</v>
      </c>
      <c r="C6409" s="17">
        <v>42</v>
      </c>
      <c r="D6409" s="17">
        <v>80.290000000000006</v>
      </c>
      <c r="E6409" s="17">
        <v>17299</v>
      </c>
      <c r="F6409" s="17">
        <v>477006.2899999998</v>
      </c>
    </row>
    <row r="6410" spans="2:6" x14ac:dyDescent="0.25">
      <c r="B6410" s="14">
        <v>6365</v>
      </c>
      <c r="C6410" s="17">
        <v>41</v>
      </c>
      <c r="D6410" s="17">
        <v>75.05</v>
      </c>
      <c r="E6410" s="17">
        <v>16269</v>
      </c>
      <c r="F6410" s="17">
        <v>499513.55000000005</v>
      </c>
    </row>
    <row r="6411" spans="2:6" x14ac:dyDescent="0.25">
      <c r="B6411" s="14">
        <v>6366</v>
      </c>
      <c r="C6411" s="17">
        <v>43</v>
      </c>
      <c r="D6411" s="17">
        <v>94.06</v>
      </c>
      <c r="E6411" s="17">
        <v>19261</v>
      </c>
      <c r="F6411" s="17">
        <v>343026.33999999985</v>
      </c>
    </row>
    <row r="6412" spans="2:6" x14ac:dyDescent="0.25">
      <c r="B6412" s="14">
        <v>6367</v>
      </c>
      <c r="C6412" s="17">
        <v>41</v>
      </c>
      <c r="D6412" s="17">
        <v>88.75</v>
      </c>
      <c r="E6412" s="17">
        <v>14304</v>
      </c>
      <c r="F6412" s="17">
        <v>140552</v>
      </c>
    </row>
    <row r="6413" spans="2:6" x14ac:dyDescent="0.25">
      <c r="B6413" s="14">
        <v>6368</v>
      </c>
      <c r="C6413" s="17">
        <v>43</v>
      </c>
      <c r="D6413" s="17">
        <v>77.459999999999994</v>
      </c>
      <c r="E6413" s="17">
        <v>19619</v>
      </c>
      <c r="F6413" s="17">
        <v>690876.26</v>
      </c>
    </row>
    <row r="6414" spans="2:6" x14ac:dyDescent="0.25">
      <c r="B6414" s="14">
        <v>6369</v>
      </c>
      <c r="C6414" s="17">
        <v>43</v>
      </c>
      <c r="D6414" s="17">
        <v>101.1</v>
      </c>
      <c r="E6414" s="17">
        <v>23696</v>
      </c>
      <c r="F6414" s="17">
        <v>450910.40000000014</v>
      </c>
    </row>
    <row r="6415" spans="2:6" x14ac:dyDescent="0.25">
      <c r="B6415" s="14">
        <v>6370</v>
      </c>
      <c r="C6415" s="17">
        <v>42</v>
      </c>
      <c r="D6415" s="17">
        <v>100.42</v>
      </c>
      <c r="E6415" s="17">
        <v>16277</v>
      </c>
      <c r="F6415" s="17">
        <v>70952.659999999916</v>
      </c>
    </row>
    <row r="6416" spans="2:6" x14ac:dyDescent="0.25">
      <c r="B6416" s="14">
        <v>6371</v>
      </c>
      <c r="C6416" s="17">
        <v>41</v>
      </c>
      <c r="D6416" s="17">
        <v>78.73</v>
      </c>
      <c r="E6416" s="17">
        <v>15016</v>
      </c>
      <c r="F6416" s="17">
        <v>340318.31999999983</v>
      </c>
    </row>
    <row r="6417" spans="2:6" x14ac:dyDescent="0.25">
      <c r="B6417" s="14">
        <v>6372</v>
      </c>
      <c r="C6417" s="17">
        <v>43</v>
      </c>
      <c r="D6417" s="17">
        <v>83.85</v>
      </c>
      <c r="E6417" s="17">
        <v>20726</v>
      </c>
      <c r="F6417" s="17">
        <v>645380.90000000014</v>
      </c>
    </row>
    <row r="6418" spans="2:6" x14ac:dyDescent="0.25">
      <c r="B6418" s="14">
        <v>6373</v>
      </c>
      <c r="C6418" s="17">
        <v>42</v>
      </c>
      <c r="D6418" s="17">
        <v>84.77</v>
      </c>
      <c r="E6418" s="17">
        <v>19459</v>
      </c>
      <c r="F6418" s="17">
        <v>555523.57000000007</v>
      </c>
    </row>
    <row r="6419" spans="2:6" x14ac:dyDescent="0.25">
      <c r="B6419" s="14">
        <v>6374</v>
      </c>
      <c r="C6419" s="17">
        <v>39</v>
      </c>
      <c r="D6419" s="17">
        <v>84.96</v>
      </c>
      <c r="E6419" s="17">
        <v>12891</v>
      </c>
      <c r="F6419" s="17">
        <v>117340.64000000013</v>
      </c>
    </row>
    <row r="6420" spans="2:6" x14ac:dyDescent="0.25">
      <c r="B6420" s="14">
        <v>6375</v>
      </c>
      <c r="C6420" s="17">
        <v>39</v>
      </c>
      <c r="D6420" s="17">
        <v>82.25</v>
      </c>
      <c r="E6420" s="17">
        <v>18502</v>
      </c>
      <c r="F6420" s="17">
        <v>588530.5</v>
      </c>
    </row>
    <row r="6421" spans="2:6" x14ac:dyDescent="0.25">
      <c r="B6421" s="14">
        <v>6376</v>
      </c>
      <c r="C6421" s="17">
        <v>40</v>
      </c>
      <c r="D6421" s="17">
        <v>95.89</v>
      </c>
      <c r="E6421" s="17">
        <v>18695</v>
      </c>
      <c r="F6421" s="17">
        <v>329841.44999999995</v>
      </c>
    </row>
    <row r="6422" spans="2:6" x14ac:dyDescent="0.25">
      <c r="B6422" s="14">
        <v>6377</v>
      </c>
      <c r="C6422" s="17">
        <v>43</v>
      </c>
      <c r="D6422" s="17">
        <v>102.55</v>
      </c>
      <c r="E6422" s="17">
        <v>19728</v>
      </c>
      <c r="F6422" s="17">
        <v>204461.60000000009</v>
      </c>
    </row>
    <row r="6423" spans="2:6" x14ac:dyDescent="0.25">
      <c r="B6423" s="14">
        <v>6378</v>
      </c>
      <c r="C6423" s="17">
        <v>39</v>
      </c>
      <c r="D6423" s="17">
        <v>88.33</v>
      </c>
      <c r="E6423" s="17">
        <v>17717</v>
      </c>
      <c r="F6423" s="17">
        <v>419777.39000000013</v>
      </c>
    </row>
    <row r="6424" spans="2:6" x14ac:dyDescent="0.25">
      <c r="B6424" s="14">
        <v>6379</v>
      </c>
      <c r="C6424" s="17">
        <v>40</v>
      </c>
      <c r="D6424" s="17">
        <v>101.3</v>
      </c>
      <c r="E6424" s="17">
        <v>21310</v>
      </c>
      <c r="F6424" s="17">
        <v>379587</v>
      </c>
    </row>
    <row r="6425" spans="2:6" x14ac:dyDescent="0.25">
      <c r="B6425" s="14">
        <v>6380</v>
      </c>
      <c r="C6425" s="17">
        <v>42</v>
      </c>
      <c r="D6425" s="17">
        <v>94.78</v>
      </c>
      <c r="E6425" s="17">
        <v>17555</v>
      </c>
      <c r="F6425" s="17">
        <v>242272.10000000009</v>
      </c>
    </row>
    <row r="6426" spans="2:6" x14ac:dyDescent="0.25">
      <c r="B6426" s="14">
        <v>6381</v>
      </c>
      <c r="C6426" s="17">
        <v>44</v>
      </c>
      <c r="D6426" s="17">
        <v>99.18</v>
      </c>
      <c r="E6426" s="17">
        <v>4363</v>
      </c>
      <c r="F6426" s="17">
        <v>-606457.34000000008</v>
      </c>
    </row>
    <row r="6427" spans="2:6" x14ac:dyDescent="0.25">
      <c r="B6427" s="14">
        <v>6382</v>
      </c>
      <c r="C6427" s="17">
        <v>44</v>
      </c>
      <c r="D6427" s="17">
        <v>92.24</v>
      </c>
      <c r="E6427" s="17">
        <v>13279</v>
      </c>
      <c r="F6427" s="17">
        <v>-16609.959999999963</v>
      </c>
    </row>
    <row r="6428" spans="2:6" x14ac:dyDescent="0.25">
      <c r="B6428" s="14">
        <v>6383</v>
      </c>
      <c r="C6428" s="17">
        <v>43</v>
      </c>
      <c r="D6428" s="17">
        <v>80.25</v>
      </c>
      <c r="E6428" s="17">
        <v>24190</v>
      </c>
      <c r="F6428" s="17">
        <v>982392.5</v>
      </c>
    </row>
    <row r="6429" spans="2:6" x14ac:dyDescent="0.25">
      <c r="B6429" s="14">
        <v>6384</v>
      </c>
      <c r="C6429" s="17">
        <v>41</v>
      </c>
      <c r="D6429" s="17">
        <v>78.069999999999993</v>
      </c>
      <c r="E6429" s="17">
        <v>13526</v>
      </c>
      <c r="F6429" s="17">
        <v>231133.18000000017</v>
      </c>
    </row>
    <row r="6430" spans="2:6" x14ac:dyDescent="0.25">
      <c r="B6430" s="14">
        <v>6385</v>
      </c>
      <c r="C6430" s="17">
        <v>42</v>
      </c>
      <c r="D6430" s="17">
        <v>89.47</v>
      </c>
      <c r="E6430" s="17">
        <v>26606</v>
      </c>
      <c r="F6430" s="17">
        <v>946703.17999999993</v>
      </c>
    </row>
    <row r="6431" spans="2:6" x14ac:dyDescent="0.25">
      <c r="B6431" s="14">
        <v>6386</v>
      </c>
      <c r="C6431" s="17">
        <v>39</v>
      </c>
      <c r="D6431" s="17">
        <v>75.040000000000006</v>
      </c>
      <c r="E6431" s="17">
        <v>20036</v>
      </c>
      <c r="F6431" s="17">
        <v>852258.55999999982</v>
      </c>
    </row>
    <row r="6432" spans="2:6" x14ac:dyDescent="0.25">
      <c r="B6432" s="14">
        <v>6387</v>
      </c>
      <c r="C6432" s="17">
        <v>42</v>
      </c>
      <c r="D6432" s="17">
        <v>88.11</v>
      </c>
      <c r="E6432" s="17">
        <v>19103</v>
      </c>
      <c r="F6432" s="17">
        <v>466005.66999999993</v>
      </c>
    </row>
    <row r="6433" spans="2:6" x14ac:dyDescent="0.25">
      <c r="B6433" s="14">
        <v>6388</v>
      </c>
      <c r="C6433" s="17">
        <v>45</v>
      </c>
      <c r="D6433" s="17">
        <v>96.52</v>
      </c>
      <c r="E6433" s="17">
        <v>15239</v>
      </c>
      <c r="F6433" s="17">
        <v>25937.720000000088</v>
      </c>
    </row>
    <row r="6434" spans="2:6" x14ac:dyDescent="0.25">
      <c r="B6434" s="14">
        <v>6389</v>
      </c>
      <c r="C6434" s="17">
        <v>41</v>
      </c>
      <c r="D6434" s="17">
        <v>87.64</v>
      </c>
      <c r="E6434" s="17">
        <v>20642</v>
      </c>
      <c r="F6434" s="17">
        <v>602371.11999999988</v>
      </c>
    </row>
    <row r="6435" spans="2:6" x14ac:dyDescent="0.25">
      <c r="B6435" s="14">
        <v>6390</v>
      </c>
      <c r="C6435" s="17">
        <v>40</v>
      </c>
      <c r="D6435" s="17">
        <v>78.59</v>
      </c>
      <c r="E6435" s="17">
        <v>17394</v>
      </c>
      <c r="F6435" s="17">
        <v>548651.54</v>
      </c>
    </row>
    <row r="6436" spans="2:6" x14ac:dyDescent="0.25">
      <c r="B6436" s="14">
        <v>6391</v>
      </c>
      <c r="C6436" s="17">
        <v>42</v>
      </c>
      <c r="D6436" s="17">
        <v>96.8</v>
      </c>
      <c r="E6436" s="17">
        <v>20669</v>
      </c>
      <c r="F6436" s="17">
        <v>394273.80000000005</v>
      </c>
    </row>
    <row r="6437" spans="2:6" x14ac:dyDescent="0.25">
      <c r="B6437" s="14">
        <v>6392</v>
      </c>
      <c r="C6437" s="17">
        <v>44</v>
      </c>
      <c r="D6437" s="17">
        <v>97.49</v>
      </c>
      <c r="E6437" s="17">
        <v>23176</v>
      </c>
      <c r="F6437" s="17">
        <v>482851.76</v>
      </c>
    </row>
    <row r="6438" spans="2:6" x14ac:dyDescent="0.25">
      <c r="B6438" s="14">
        <v>6393</v>
      </c>
      <c r="C6438" s="17">
        <v>45</v>
      </c>
      <c r="D6438" s="17">
        <v>90.7</v>
      </c>
      <c r="E6438" s="17">
        <v>11865</v>
      </c>
      <c r="F6438" s="17">
        <v>-98945.5</v>
      </c>
    </row>
    <row r="6439" spans="2:6" x14ac:dyDescent="0.25">
      <c r="B6439" s="14">
        <v>6394</v>
      </c>
      <c r="C6439" s="17">
        <v>42</v>
      </c>
      <c r="D6439" s="17">
        <v>92.52</v>
      </c>
      <c r="E6439" s="17">
        <v>15958</v>
      </c>
      <c r="F6439" s="17">
        <v>178971.84000000008</v>
      </c>
    </row>
    <row r="6440" spans="2:6" x14ac:dyDescent="0.25">
      <c r="B6440" s="14">
        <v>6395</v>
      </c>
      <c r="C6440" s="17">
        <v>43</v>
      </c>
      <c r="D6440" s="17">
        <v>76.42</v>
      </c>
      <c r="E6440" s="17">
        <v>17664</v>
      </c>
      <c r="F6440" s="17">
        <v>555701.11999999988</v>
      </c>
    </row>
    <row r="6441" spans="2:6" x14ac:dyDescent="0.25">
      <c r="B6441" s="14">
        <v>6396</v>
      </c>
      <c r="C6441" s="17">
        <v>41</v>
      </c>
      <c r="D6441" s="17">
        <v>95.05</v>
      </c>
      <c r="E6441" s="17">
        <v>11801</v>
      </c>
      <c r="F6441" s="17">
        <v>-107127.04999999993</v>
      </c>
    </row>
    <row r="6442" spans="2:6" x14ac:dyDescent="0.25">
      <c r="B6442" s="14">
        <v>6397</v>
      </c>
      <c r="C6442" s="17">
        <v>42</v>
      </c>
      <c r="D6442" s="17">
        <v>75.209999999999994</v>
      </c>
      <c r="E6442" s="17">
        <v>17073</v>
      </c>
      <c r="F6442" s="17">
        <v>546400.67000000016</v>
      </c>
    </row>
    <row r="6443" spans="2:6" x14ac:dyDescent="0.25">
      <c r="B6443" s="14">
        <v>6398</v>
      </c>
      <c r="C6443" s="17">
        <v>40</v>
      </c>
      <c r="D6443" s="17">
        <v>104.77</v>
      </c>
      <c r="E6443" s="17">
        <v>17761</v>
      </c>
      <c r="F6443" s="17">
        <v>113179.03000000003</v>
      </c>
    </row>
    <row r="6444" spans="2:6" x14ac:dyDescent="0.25">
      <c r="B6444" s="14">
        <v>6399</v>
      </c>
      <c r="C6444" s="17">
        <v>40</v>
      </c>
      <c r="D6444" s="17">
        <v>104.59</v>
      </c>
      <c r="E6444" s="17">
        <v>13908</v>
      </c>
      <c r="F6444" s="17">
        <v>-93265.720000000088</v>
      </c>
    </row>
    <row r="6445" spans="2:6" x14ac:dyDescent="0.25">
      <c r="B6445" s="14">
        <v>6400</v>
      </c>
      <c r="C6445" s="17">
        <v>43</v>
      </c>
      <c r="D6445" s="17">
        <v>103.58</v>
      </c>
      <c r="E6445" s="17">
        <v>14313</v>
      </c>
      <c r="F6445" s="17">
        <v>-99712.539999999921</v>
      </c>
    </row>
    <row r="6446" spans="2:6" x14ac:dyDescent="0.25">
      <c r="B6446" s="14">
        <v>6401</v>
      </c>
      <c r="C6446" s="17">
        <v>44</v>
      </c>
      <c r="D6446" s="17">
        <v>78.209999999999994</v>
      </c>
      <c r="E6446" s="17">
        <v>19569</v>
      </c>
      <c r="F6446" s="17">
        <v>652703.51</v>
      </c>
    </row>
    <row r="6447" spans="2:6" x14ac:dyDescent="0.25">
      <c r="B6447" s="14">
        <v>6402</v>
      </c>
      <c r="C6447" s="17">
        <v>41</v>
      </c>
      <c r="D6447" s="17">
        <v>79.25</v>
      </c>
      <c r="E6447" s="17">
        <v>22665</v>
      </c>
      <c r="F6447" s="17">
        <v>934868.75</v>
      </c>
    </row>
    <row r="6448" spans="2:6" x14ac:dyDescent="0.25">
      <c r="B6448" s="14">
        <v>6403</v>
      </c>
      <c r="C6448" s="17">
        <v>43</v>
      </c>
      <c r="D6448" s="17">
        <v>79.34</v>
      </c>
      <c r="E6448" s="17">
        <v>15249</v>
      </c>
      <c r="F6448" s="17">
        <v>318988.33999999985</v>
      </c>
    </row>
    <row r="6449" spans="2:6" x14ac:dyDescent="0.25">
      <c r="B6449" s="14">
        <v>6404</v>
      </c>
      <c r="C6449" s="17">
        <v>41</v>
      </c>
      <c r="D6449" s="17">
        <v>88.58</v>
      </c>
      <c r="E6449" s="17">
        <v>12689</v>
      </c>
      <c r="F6449" s="17">
        <v>30870.380000000005</v>
      </c>
    </row>
    <row r="6450" spans="2:6" x14ac:dyDescent="0.25">
      <c r="B6450" s="14">
        <v>6405</v>
      </c>
      <c r="C6450" s="17">
        <v>40</v>
      </c>
      <c r="D6450" s="17">
        <v>85.85</v>
      </c>
      <c r="E6450" s="17">
        <v>23587</v>
      </c>
      <c r="F6450" s="17">
        <v>875389.05</v>
      </c>
    </row>
    <row r="6451" spans="2:6" x14ac:dyDescent="0.25">
      <c r="B6451" s="14">
        <v>6406</v>
      </c>
      <c r="C6451" s="17">
        <v>42</v>
      </c>
      <c r="D6451" s="17">
        <v>94.98</v>
      </c>
      <c r="E6451" s="17">
        <v>18543</v>
      </c>
      <c r="F6451" s="17">
        <v>300036.85999999987</v>
      </c>
    </row>
    <row r="6452" spans="2:6" x14ac:dyDescent="0.25">
      <c r="B6452" s="14">
        <v>6407</v>
      </c>
      <c r="C6452" s="17">
        <v>42</v>
      </c>
      <c r="D6452" s="17">
        <v>86.66</v>
      </c>
      <c r="E6452" s="17">
        <v>15922</v>
      </c>
      <c r="F6452" s="17">
        <v>269953.48</v>
      </c>
    </row>
    <row r="6453" spans="2:6" x14ac:dyDescent="0.25">
      <c r="B6453" s="14">
        <v>6408</v>
      </c>
      <c r="C6453" s="17">
        <v>40</v>
      </c>
      <c r="D6453" s="17">
        <v>84.31</v>
      </c>
      <c r="E6453" s="17">
        <v>14818</v>
      </c>
      <c r="F6453" s="17">
        <v>256756.41999999993</v>
      </c>
    </row>
    <row r="6454" spans="2:6" x14ac:dyDescent="0.25">
      <c r="B6454" s="14">
        <v>6409</v>
      </c>
      <c r="C6454" s="17">
        <v>43</v>
      </c>
      <c r="D6454" s="17">
        <v>99.45</v>
      </c>
      <c r="E6454" s="17">
        <v>20157</v>
      </c>
      <c r="F6454" s="17">
        <v>289878.34999999986</v>
      </c>
    </row>
    <row r="6455" spans="2:6" x14ac:dyDescent="0.25">
      <c r="B6455" s="14">
        <v>6410</v>
      </c>
      <c r="C6455" s="17">
        <v>44</v>
      </c>
      <c r="D6455" s="17">
        <v>97.47</v>
      </c>
      <c r="E6455" s="17">
        <v>11591</v>
      </c>
      <c r="F6455" s="17">
        <v>-183169.77000000002</v>
      </c>
    </row>
    <row r="6456" spans="2:6" x14ac:dyDescent="0.25">
      <c r="B6456" s="14">
        <v>6411</v>
      </c>
      <c r="C6456" s="17">
        <v>41</v>
      </c>
      <c r="D6456" s="17">
        <v>79.53</v>
      </c>
      <c r="E6456" s="17">
        <v>17661</v>
      </c>
      <c r="F6456" s="17">
        <v>535858.66999999993</v>
      </c>
    </row>
    <row r="6457" spans="2:6" x14ac:dyDescent="0.25">
      <c r="B6457" s="14">
        <v>6412</v>
      </c>
      <c r="C6457" s="17">
        <v>40</v>
      </c>
      <c r="D6457" s="17">
        <v>98.9</v>
      </c>
      <c r="E6457" s="17">
        <v>17243</v>
      </c>
      <c r="F6457" s="17">
        <v>186304.29999999993</v>
      </c>
    </row>
    <row r="6458" spans="2:6" x14ac:dyDescent="0.25">
      <c r="B6458" s="14">
        <v>6413</v>
      </c>
      <c r="C6458" s="17">
        <v>44</v>
      </c>
      <c r="D6458" s="17">
        <v>82.48</v>
      </c>
      <c r="E6458" s="17">
        <v>9484</v>
      </c>
      <c r="F6458" s="17">
        <v>-162220.32000000007</v>
      </c>
    </row>
    <row r="6459" spans="2:6" x14ac:dyDescent="0.25">
      <c r="B6459" s="14">
        <v>6414</v>
      </c>
      <c r="C6459" s="17">
        <v>42</v>
      </c>
      <c r="D6459" s="17">
        <v>95.06</v>
      </c>
      <c r="E6459" s="17">
        <v>16489</v>
      </c>
      <c r="F6459" s="17">
        <v>171328.65999999992</v>
      </c>
    </row>
    <row r="6460" spans="2:6" x14ac:dyDescent="0.25">
      <c r="B6460" s="14">
        <v>6415</v>
      </c>
      <c r="C6460" s="17">
        <v>43</v>
      </c>
      <c r="D6460" s="17">
        <v>93.48</v>
      </c>
      <c r="E6460" s="17">
        <v>16393</v>
      </c>
      <c r="F6460" s="17">
        <v>174890.36</v>
      </c>
    </row>
    <row r="6461" spans="2:6" x14ac:dyDescent="0.25">
      <c r="B6461" s="14">
        <v>6416</v>
      </c>
      <c r="C6461" s="17">
        <v>44</v>
      </c>
      <c r="D6461" s="17">
        <v>89.34</v>
      </c>
      <c r="E6461" s="17">
        <v>15201</v>
      </c>
      <c r="F6461" s="17">
        <v>148097.65999999992</v>
      </c>
    </row>
    <row r="6462" spans="2:6" x14ac:dyDescent="0.25">
      <c r="B6462" s="14">
        <v>6417</v>
      </c>
      <c r="C6462" s="17">
        <v>41</v>
      </c>
      <c r="D6462" s="17">
        <v>90.75</v>
      </c>
      <c r="E6462" s="17">
        <v>18267</v>
      </c>
      <c r="F6462" s="17">
        <v>378455.75</v>
      </c>
    </row>
    <row r="6463" spans="2:6" x14ac:dyDescent="0.25">
      <c r="B6463" s="14">
        <v>6418</v>
      </c>
      <c r="C6463" s="17">
        <v>42</v>
      </c>
      <c r="D6463" s="17">
        <v>85.45</v>
      </c>
      <c r="E6463" s="17">
        <v>17482</v>
      </c>
      <c r="F6463" s="17">
        <v>400837.09999999986</v>
      </c>
    </row>
    <row r="6464" spans="2:6" x14ac:dyDescent="0.25">
      <c r="B6464" s="14">
        <v>6419</v>
      </c>
      <c r="C6464" s="17">
        <v>42</v>
      </c>
      <c r="D6464" s="17">
        <v>91.21</v>
      </c>
      <c r="E6464" s="17">
        <v>16468</v>
      </c>
      <c r="F6464" s="17">
        <v>233429.7200000002</v>
      </c>
    </row>
    <row r="6465" spans="2:6" x14ac:dyDescent="0.25">
      <c r="B6465" s="14">
        <v>6420</v>
      </c>
      <c r="C6465" s="17">
        <v>42</v>
      </c>
      <c r="D6465" s="17">
        <v>88.54</v>
      </c>
      <c r="E6465" s="17">
        <v>22912</v>
      </c>
      <c r="F6465" s="17">
        <v>718555.51999999979</v>
      </c>
    </row>
    <row r="6466" spans="2:6" x14ac:dyDescent="0.25">
      <c r="B6466" s="14">
        <v>6421</v>
      </c>
      <c r="C6466" s="17">
        <v>40</v>
      </c>
      <c r="D6466" s="17">
        <v>98.88</v>
      </c>
      <c r="E6466" s="17">
        <v>14761</v>
      </c>
      <c r="F6466" s="17">
        <v>37431.320000000065</v>
      </c>
    </row>
    <row r="6467" spans="2:6" x14ac:dyDescent="0.25">
      <c r="B6467" s="14">
        <v>6422</v>
      </c>
      <c r="C6467" s="17">
        <v>40</v>
      </c>
      <c r="D6467" s="17">
        <v>97.96</v>
      </c>
      <c r="E6467" s="17">
        <v>15348</v>
      </c>
      <c r="F6467" s="17">
        <v>86841.920000000042</v>
      </c>
    </row>
    <row r="6468" spans="2:6" x14ac:dyDescent="0.25">
      <c r="B6468" s="14">
        <v>6423</v>
      </c>
      <c r="C6468" s="17">
        <v>41</v>
      </c>
      <c r="D6468" s="17">
        <v>76.81</v>
      </c>
      <c r="E6468" s="17">
        <v>21158</v>
      </c>
      <c r="F6468" s="17">
        <v>867818.02</v>
      </c>
    </row>
    <row r="6469" spans="2:6" x14ac:dyDescent="0.25">
      <c r="B6469" s="14">
        <v>6424</v>
      </c>
      <c r="C6469" s="17">
        <v>40</v>
      </c>
      <c r="D6469" s="17">
        <v>97.38</v>
      </c>
      <c r="E6469" s="17">
        <v>22958</v>
      </c>
      <c r="F6469" s="17">
        <v>564671.9600000002</v>
      </c>
    </row>
    <row r="6470" spans="2:6" x14ac:dyDescent="0.25">
      <c r="B6470" s="14">
        <v>6425</v>
      </c>
      <c r="C6470" s="17">
        <v>41</v>
      </c>
      <c r="D6470" s="17">
        <v>95.39</v>
      </c>
      <c r="E6470" s="17">
        <v>20584</v>
      </c>
      <c r="F6470" s="17">
        <v>438764.24</v>
      </c>
    </row>
    <row r="6471" spans="2:6" x14ac:dyDescent="0.25">
      <c r="B6471" s="14">
        <v>6426</v>
      </c>
      <c r="C6471" s="17">
        <v>40</v>
      </c>
      <c r="D6471" s="17">
        <v>90.92</v>
      </c>
      <c r="E6471" s="17">
        <v>8951</v>
      </c>
      <c r="F6471" s="17">
        <v>-240615.92000000004</v>
      </c>
    </row>
    <row r="6472" spans="2:6" x14ac:dyDescent="0.25">
      <c r="B6472" s="14">
        <v>6427</v>
      </c>
      <c r="C6472" s="17">
        <v>43</v>
      </c>
      <c r="D6472" s="17">
        <v>92.58</v>
      </c>
      <c r="E6472" s="17">
        <v>24472</v>
      </c>
      <c r="F6472" s="17">
        <v>702014.24</v>
      </c>
    </row>
    <row r="6473" spans="2:6" x14ac:dyDescent="0.25">
      <c r="B6473" s="14">
        <v>6428</v>
      </c>
      <c r="C6473" s="17">
        <v>40</v>
      </c>
      <c r="D6473" s="17">
        <v>97.27</v>
      </c>
      <c r="E6473" s="17">
        <v>19343</v>
      </c>
      <c r="F6473" s="17">
        <v>344043.39000000013</v>
      </c>
    </row>
    <row r="6474" spans="2:6" x14ac:dyDescent="0.25">
      <c r="B6474" s="14">
        <v>6429</v>
      </c>
      <c r="C6474" s="17">
        <v>40</v>
      </c>
      <c r="D6474" s="17">
        <v>90.89</v>
      </c>
      <c r="E6474" s="17">
        <v>10493</v>
      </c>
      <c r="F6474" s="17">
        <v>-135321.77000000002</v>
      </c>
    </row>
    <row r="6475" spans="2:6" x14ac:dyDescent="0.25">
      <c r="B6475" s="14">
        <v>6430</v>
      </c>
      <c r="C6475" s="17">
        <v>40</v>
      </c>
      <c r="D6475" s="17">
        <v>85.47</v>
      </c>
      <c r="E6475" s="17">
        <v>20484</v>
      </c>
      <c r="F6475" s="17">
        <v>656188.52</v>
      </c>
    </row>
    <row r="6476" spans="2:6" x14ac:dyDescent="0.25">
      <c r="B6476" s="14">
        <v>6431</v>
      </c>
      <c r="C6476" s="17">
        <v>42</v>
      </c>
      <c r="D6476" s="17">
        <v>75.3</v>
      </c>
      <c r="E6476" s="17">
        <v>1481</v>
      </c>
      <c r="F6476" s="17">
        <v>-729002.3</v>
      </c>
    </row>
    <row r="6477" spans="2:6" x14ac:dyDescent="0.25">
      <c r="B6477" s="14">
        <v>6432</v>
      </c>
      <c r="C6477" s="17">
        <v>42</v>
      </c>
      <c r="D6477" s="17">
        <v>78.08</v>
      </c>
      <c r="E6477" s="17">
        <v>15129</v>
      </c>
      <c r="F6477" s="17">
        <v>343980.67999999993</v>
      </c>
    </row>
    <row r="6478" spans="2:6" x14ac:dyDescent="0.25">
      <c r="B6478" s="14">
        <v>6433</v>
      </c>
      <c r="C6478" s="17">
        <v>42</v>
      </c>
      <c r="D6478" s="17">
        <v>96.63</v>
      </c>
      <c r="E6478" s="17">
        <v>22848</v>
      </c>
      <c r="F6478" s="17">
        <v>529333.76000000001</v>
      </c>
    </row>
    <row r="6479" spans="2:6" x14ac:dyDescent="0.25">
      <c r="B6479" s="14">
        <v>6434</v>
      </c>
      <c r="C6479" s="17">
        <v>45</v>
      </c>
      <c r="D6479" s="17">
        <v>86.61</v>
      </c>
      <c r="E6479" s="17">
        <v>21008</v>
      </c>
      <c r="F6479" s="17">
        <v>565729.12000000011</v>
      </c>
    </row>
    <row r="6480" spans="2:6" x14ac:dyDescent="0.25">
      <c r="B6480" s="14">
        <v>6435</v>
      </c>
      <c r="C6480" s="17">
        <v>40</v>
      </c>
      <c r="D6480" s="17">
        <v>97.4</v>
      </c>
      <c r="E6480" s="17">
        <v>23148</v>
      </c>
      <c r="F6480" s="17">
        <v>575916.79999999981</v>
      </c>
    </row>
    <row r="6481" spans="2:6" x14ac:dyDescent="0.25">
      <c r="B6481" s="14">
        <v>6436</v>
      </c>
      <c r="C6481" s="17">
        <v>42</v>
      </c>
      <c r="D6481" s="17">
        <v>79.12</v>
      </c>
      <c r="E6481" s="17">
        <v>16525</v>
      </c>
      <c r="F6481" s="17">
        <v>436967</v>
      </c>
    </row>
    <row r="6482" spans="2:6" x14ac:dyDescent="0.25">
      <c r="B6482" s="14">
        <v>6437</v>
      </c>
      <c r="C6482" s="17">
        <v>42</v>
      </c>
      <c r="D6482" s="17">
        <v>79.319999999999993</v>
      </c>
      <c r="E6482" s="17">
        <v>13520</v>
      </c>
      <c r="F6482" s="17">
        <v>200233.60000000009</v>
      </c>
    </row>
    <row r="6483" spans="2:6" x14ac:dyDescent="0.25">
      <c r="B6483" s="14">
        <v>6438</v>
      </c>
      <c r="C6483" s="17">
        <v>40</v>
      </c>
      <c r="D6483" s="17">
        <v>82.99</v>
      </c>
      <c r="E6483" s="17">
        <v>22604</v>
      </c>
      <c r="F6483" s="17">
        <v>868130.04</v>
      </c>
    </row>
    <row r="6484" spans="2:6" x14ac:dyDescent="0.25">
      <c r="B6484" s="14">
        <v>6439</v>
      </c>
      <c r="C6484" s="17">
        <v>41</v>
      </c>
      <c r="D6484" s="17">
        <v>76.099999999999994</v>
      </c>
      <c r="E6484" s="17">
        <v>15126</v>
      </c>
      <c r="F6484" s="17">
        <v>388819.40000000014</v>
      </c>
    </row>
    <row r="6485" spans="2:6" x14ac:dyDescent="0.25">
      <c r="B6485" s="14">
        <v>6440</v>
      </c>
      <c r="C6485" s="17">
        <v>42</v>
      </c>
      <c r="D6485" s="17">
        <v>76.53</v>
      </c>
      <c r="E6485" s="17">
        <v>8390</v>
      </c>
      <c r="F6485" s="17">
        <v>-174856.69999999995</v>
      </c>
    </row>
    <row r="6486" spans="2:6" x14ac:dyDescent="0.25">
      <c r="B6486" s="14">
        <v>6441</v>
      </c>
      <c r="C6486" s="17">
        <v>42</v>
      </c>
      <c r="D6486" s="17">
        <v>82.58</v>
      </c>
      <c r="E6486" s="17">
        <v>18638</v>
      </c>
      <c r="F6486" s="17">
        <v>537039.96</v>
      </c>
    </row>
    <row r="6487" spans="2:6" x14ac:dyDescent="0.25">
      <c r="B6487" s="14">
        <v>6442</v>
      </c>
      <c r="C6487" s="17">
        <v>40</v>
      </c>
      <c r="D6487" s="17">
        <v>81.209999999999994</v>
      </c>
      <c r="E6487" s="17">
        <v>17213</v>
      </c>
      <c r="F6487" s="17">
        <v>488999.27</v>
      </c>
    </row>
    <row r="6488" spans="2:6" x14ac:dyDescent="0.25">
      <c r="B6488" s="14">
        <v>6443</v>
      </c>
      <c r="C6488" s="17">
        <v>40</v>
      </c>
      <c r="D6488" s="17">
        <v>77.72</v>
      </c>
      <c r="E6488" s="17">
        <v>21094</v>
      </c>
      <c r="F6488" s="17">
        <v>864520.32000000007</v>
      </c>
    </row>
    <row r="6489" spans="2:6" x14ac:dyDescent="0.25">
      <c r="B6489" s="14">
        <v>6444</v>
      </c>
      <c r="C6489" s="17">
        <v>42</v>
      </c>
      <c r="D6489" s="17">
        <v>100.77</v>
      </c>
      <c r="E6489" s="17">
        <v>14922</v>
      </c>
      <c r="F6489" s="17">
        <v>-10935.939999999944</v>
      </c>
    </row>
    <row r="6490" spans="2:6" x14ac:dyDescent="0.25">
      <c r="B6490" s="14">
        <v>6445</v>
      </c>
      <c r="C6490" s="17">
        <v>42</v>
      </c>
      <c r="D6490" s="17">
        <v>83.92</v>
      </c>
      <c r="E6490" s="17">
        <v>16927</v>
      </c>
      <c r="F6490" s="17">
        <v>387025.15999999992</v>
      </c>
    </row>
    <row r="6491" spans="2:6" x14ac:dyDescent="0.25">
      <c r="B6491" s="14">
        <v>6446</v>
      </c>
      <c r="C6491" s="17">
        <v>43</v>
      </c>
      <c r="D6491" s="17">
        <v>77.13</v>
      </c>
      <c r="E6491" s="17">
        <v>15254</v>
      </c>
      <c r="F6491" s="17">
        <v>353082.98</v>
      </c>
    </row>
    <row r="6492" spans="2:6" x14ac:dyDescent="0.25">
      <c r="B6492" s="14">
        <v>6447</v>
      </c>
      <c r="C6492" s="17">
        <v>44</v>
      </c>
      <c r="D6492" s="17">
        <v>79.73</v>
      </c>
      <c r="E6492" s="17">
        <v>13159</v>
      </c>
      <c r="F6492" s="17">
        <v>140477.92999999993</v>
      </c>
    </row>
    <row r="6493" spans="2:6" x14ac:dyDescent="0.25">
      <c r="B6493" s="14">
        <v>6448</v>
      </c>
      <c r="C6493" s="17">
        <v>40</v>
      </c>
      <c r="D6493" s="17">
        <v>76.03</v>
      </c>
      <c r="E6493" s="17">
        <v>15845</v>
      </c>
      <c r="F6493" s="17">
        <v>464659.64999999991</v>
      </c>
    </row>
    <row r="6494" spans="2:6" x14ac:dyDescent="0.25">
      <c r="B6494" s="14">
        <v>6449</v>
      </c>
      <c r="C6494" s="17">
        <v>43</v>
      </c>
      <c r="D6494" s="17">
        <v>81.790000000000006</v>
      </c>
      <c r="E6494" s="17">
        <v>20600</v>
      </c>
      <c r="F6494" s="17">
        <v>678725.99999999977</v>
      </c>
    </row>
    <row r="6495" spans="2:6" x14ac:dyDescent="0.25">
      <c r="B6495" s="14">
        <v>6450</v>
      </c>
      <c r="C6495" s="17">
        <v>42</v>
      </c>
      <c r="D6495" s="17">
        <v>82.8</v>
      </c>
      <c r="E6495" s="17">
        <v>18119</v>
      </c>
      <c r="F6495" s="17">
        <v>494429.80000000005</v>
      </c>
    </row>
    <row r="6496" spans="2:6" x14ac:dyDescent="0.25">
      <c r="B6496" s="14">
        <v>6451</v>
      </c>
      <c r="C6496" s="17">
        <v>43</v>
      </c>
      <c r="D6496" s="17">
        <v>77.209999999999994</v>
      </c>
      <c r="E6496" s="17">
        <v>12520</v>
      </c>
      <c r="F6496" s="17">
        <v>136450.80000000005</v>
      </c>
    </row>
    <row r="6497" spans="2:6" x14ac:dyDescent="0.25">
      <c r="B6497" s="14">
        <v>6452</v>
      </c>
      <c r="C6497" s="17">
        <v>41</v>
      </c>
      <c r="D6497" s="17">
        <v>102.05</v>
      </c>
      <c r="E6497" s="17">
        <v>20493</v>
      </c>
      <c r="F6497" s="17">
        <v>296583.35000000009</v>
      </c>
    </row>
    <row r="6498" spans="2:6" x14ac:dyDescent="0.25">
      <c r="B6498" s="14">
        <v>6453</v>
      </c>
      <c r="C6498" s="17">
        <v>39</v>
      </c>
      <c r="D6498" s="17">
        <v>103.12</v>
      </c>
      <c r="E6498" s="17">
        <v>17474</v>
      </c>
      <c r="F6498" s="17">
        <v>143921.11999999988</v>
      </c>
    </row>
    <row r="6499" spans="2:6" x14ac:dyDescent="0.25">
      <c r="B6499" s="14">
        <v>6454</v>
      </c>
      <c r="C6499" s="17">
        <v>40</v>
      </c>
      <c r="D6499" s="17">
        <v>94.63</v>
      </c>
      <c r="E6499" s="17">
        <v>14364</v>
      </c>
      <c r="F6499" s="17">
        <v>74610.680000000051</v>
      </c>
    </row>
    <row r="6500" spans="2:6" x14ac:dyDescent="0.25">
      <c r="B6500" s="14">
        <v>6455</v>
      </c>
      <c r="C6500" s="17">
        <v>42</v>
      </c>
      <c r="D6500" s="17">
        <v>91.01</v>
      </c>
      <c r="E6500" s="17">
        <v>15194</v>
      </c>
      <c r="F6500" s="17">
        <v>152652.05999999994</v>
      </c>
    </row>
    <row r="6501" spans="2:6" x14ac:dyDescent="0.25">
      <c r="B6501" s="14">
        <v>6456</v>
      </c>
      <c r="C6501" s="17">
        <v>39</v>
      </c>
      <c r="D6501" s="17">
        <v>75.790000000000006</v>
      </c>
      <c r="E6501" s="17">
        <v>21403</v>
      </c>
      <c r="F6501" s="17">
        <v>952346.62999999989</v>
      </c>
    </row>
    <row r="6502" spans="2:6" x14ac:dyDescent="0.25">
      <c r="B6502" s="14">
        <v>6457</v>
      </c>
      <c r="C6502" s="17">
        <v>43</v>
      </c>
      <c r="D6502" s="17">
        <v>79.319999999999993</v>
      </c>
      <c r="E6502" s="17">
        <v>18077</v>
      </c>
      <c r="F6502" s="17">
        <v>536144.3600000001</v>
      </c>
    </row>
    <row r="6503" spans="2:6" x14ac:dyDescent="0.25">
      <c r="B6503" s="14">
        <v>6458</v>
      </c>
      <c r="C6503" s="17">
        <v>43</v>
      </c>
      <c r="D6503" s="17">
        <v>96.95</v>
      </c>
      <c r="E6503" s="17">
        <v>18003</v>
      </c>
      <c r="F6503" s="17">
        <v>213077.14999999991</v>
      </c>
    </row>
    <row r="6504" spans="2:6" x14ac:dyDescent="0.25">
      <c r="B6504" s="14">
        <v>6459</v>
      </c>
      <c r="C6504" s="17">
        <v>42</v>
      </c>
      <c r="D6504" s="17">
        <v>92.76</v>
      </c>
      <c r="E6504" s="17">
        <v>27524</v>
      </c>
      <c r="F6504" s="17">
        <v>918141.75999999978</v>
      </c>
    </row>
    <row r="6505" spans="2:6" x14ac:dyDescent="0.25">
      <c r="B6505" s="14">
        <v>6460</v>
      </c>
      <c r="C6505" s="17">
        <v>40</v>
      </c>
      <c r="D6505" s="17">
        <v>88.13</v>
      </c>
      <c r="E6505" s="17">
        <v>19931</v>
      </c>
      <c r="F6505" s="17">
        <v>562509.9700000002</v>
      </c>
    </row>
    <row r="6506" spans="2:6" x14ac:dyDescent="0.25">
      <c r="B6506" s="14">
        <v>6461</v>
      </c>
      <c r="C6506" s="17">
        <v>43</v>
      </c>
      <c r="D6506" s="17">
        <v>100.97</v>
      </c>
      <c r="E6506" s="17">
        <v>13383</v>
      </c>
      <c r="F6506" s="17">
        <v>-113533.51000000001</v>
      </c>
    </row>
    <row r="6507" spans="2:6" x14ac:dyDescent="0.25">
      <c r="B6507" s="14">
        <v>6462</v>
      </c>
      <c r="C6507" s="17">
        <v>40</v>
      </c>
      <c r="D6507" s="17">
        <v>82.01</v>
      </c>
      <c r="E6507" s="17">
        <v>18740</v>
      </c>
      <c r="F6507" s="17">
        <v>592792.59999999986</v>
      </c>
    </row>
    <row r="6508" spans="2:6" x14ac:dyDescent="0.25">
      <c r="B6508" s="14">
        <v>6463</v>
      </c>
      <c r="C6508" s="17">
        <v>45</v>
      </c>
      <c r="D6508" s="17">
        <v>95.17</v>
      </c>
      <c r="E6508" s="17">
        <v>14009</v>
      </c>
      <c r="F6508" s="17">
        <v>-25850.530000000028</v>
      </c>
    </row>
    <row r="6509" spans="2:6" x14ac:dyDescent="0.25">
      <c r="B6509" s="14">
        <v>6464</v>
      </c>
      <c r="C6509" s="17">
        <v>40</v>
      </c>
      <c r="D6509" s="17">
        <v>76.44</v>
      </c>
      <c r="E6509" s="17">
        <v>16584</v>
      </c>
      <c r="F6509" s="17">
        <v>519175.04000000004</v>
      </c>
    </row>
    <row r="6510" spans="2:6" x14ac:dyDescent="0.25">
      <c r="B6510" s="14">
        <v>6465</v>
      </c>
      <c r="C6510" s="17">
        <v>45</v>
      </c>
      <c r="D6510" s="17">
        <v>83.2</v>
      </c>
      <c r="E6510" s="17">
        <v>19883</v>
      </c>
      <c r="F6510" s="17">
        <v>557716.39999999991</v>
      </c>
    </row>
    <row r="6511" spans="2:6" x14ac:dyDescent="0.25">
      <c r="B6511" s="14">
        <v>6466</v>
      </c>
      <c r="C6511" s="17">
        <v>42</v>
      </c>
      <c r="D6511" s="17">
        <v>75.069999999999993</v>
      </c>
      <c r="E6511" s="17">
        <v>23013</v>
      </c>
      <c r="F6511" s="17">
        <v>1035455.0900000001</v>
      </c>
    </row>
    <row r="6512" spans="2:6" x14ac:dyDescent="0.25">
      <c r="B6512" s="14">
        <v>6467</v>
      </c>
      <c r="C6512" s="17">
        <v>41</v>
      </c>
      <c r="D6512" s="17">
        <v>90.23</v>
      </c>
      <c r="E6512" s="17">
        <v>23225</v>
      </c>
      <c r="F6512" s="17">
        <v>723958.25</v>
      </c>
    </row>
    <row r="6513" spans="2:6" x14ac:dyDescent="0.25">
      <c r="B6513" s="14">
        <v>6468</v>
      </c>
      <c r="C6513" s="17">
        <v>43</v>
      </c>
      <c r="D6513" s="17">
        <v>95.5</v>
      </c>
      <c r="E6513" s="17">
        <v>25808</v>
      </c>
      <c r="F6513" s="17">
        <v>711384</v>
      </c>
    </row>
    <row r="6514" spans="2:6" x14ac:dyDescent="0.25">
      <c r="B6514" s="14">
        <v>6469</v>
      </c>
      <c r="C6514" s="17">
        <v>42</v>
      </c>
      <c r="D6514" s="17">
        <v>98.38</v>
      </c>
      <c r="E6514" s="17">
        <v>19945</v>
      </c>
      <c r="F6514" s="17">
        <v>319175.90000000014</v>
      </c>
    </row>
    <row r="6515" spans="2:6" x14ac:dyDescent="0.25">
      <c r="B6515" s="14">
        <v>6470</v>
      </c>
      <c r="C6515" s="17">
        <v>42</v>
      </c>
      <c r="D6515" s="17">
        <v>89.64</v>
      </c>
      <c r="E6515" s="17">
        <v>14767</v>
      </c>
      <c r="F6515" s="17">
        <v>144705.12</v>
      </c>
    </row>
    <row r="6516" spans="2:6" x14ac:dyDescent="0.25">
      <c r="B6516" s="14">
        <v>6471</v>
      </c>
      <c r="C6516" s="17">
        <v>45</v>
      </c>
      <c r="D6516" s="17">
        <v>87.64</v>
      </c>
      <c r="E6516" s="17">
        <v>19602</v>
      </c>
      <c r="F6516" s="17">
        <v>450788.72</v>
      </c>
    </row>
    <row r="6517" spans="2:6" x14ac:dyDescent="0.25">
      <c r="B6517" s="14">
        <v>6472</v>
      </c>
      <c r="C6517" s="17">
        <v>39</v>
      </c>
      <c r="D6517" s="17">
        <v>101.14</v>
      </c>
      <c r="E6517" s="17">
        <v>21563</v>
      </c>
      <c r="F6517" s="17">
        <v>419198.17999999993</v>
      </c>
    </row>
    <row r="6518" spans="2:6" x14ac:dyDescent="0.25">
      <c r="B6518" s="14">
        <v>6473</v>
      </c>
      <c r="C6518" s="17">
        <v>43</v>
      </c>
      <c r="D6518" s="17">
        <v>104.18</v>
      </c>
      <c r="E6518" s="17">
        <v>9885</v>
      </c>
      <c r="F6518" s="17">
        <v>-337759.30000000005</v>
      </c>
    </row>
    <row r="6519" spans="2:6" x14ac:dyDescent="0.25">
      <c r="B6519" s="14">
        <v>6474</v>
      </c>
      <c r="C6519" s="17">
        <v>40</v>
      </c>
      <c r="D6519" s="17">
        <v>83.1</v>
      </c>
      <c r="E6519" s="17">
        <v>17258</v>
      </c>
      <c r="F6519" s="17">
        <v>459882.20000000019</v>
      </c>
    </row>
    <row r="6520" spans="2:6" x14ac:dyDescent="0.25">
      <c r="B6520" s="14">
        <v>6475</v>
      </c>
      <c r="C6520" s="17">
        <v>40</v>
      </c>
      <c r="D6520" s="17">
        <v>100.01</v>
      </c>
      <c r="E6520" s="17">
        <v>17142</v>
      </c>
      <c r="F6520" s="17">
        <v>161206.57999999996</v>
      </c>
    </row>
    <row r="6521" spans="2:6" x14ac:dyDescent="0.25">
      <c r="B6521" s="14">
        <v>6476</v>
      </c>
      <c r="C6521" s="17">
        <v>40</v>
      </c>
      <c r="D6521" s="17">
        <v>89.95</v>
      </c>
      <c r="E6521" s="17">
        <v>17034</v>
      </c>
      <c r="F6521" s="17">
        <v>326197.69999999995</v>
      </c>
    </row>
    <row r="6522" spans="2:6" x14ac:dyDescent="0.25">
      <c r="B6522" s="14">
        <v>6477</v>
      </c>
      <c r="C6522" s="17">
        <v>41</v>
      </c>
      <c r="D6522" s="17">
        <v>95.11</v>
      </c>
      <c r="E6522" s="17">
        <v>16365</v>
      </c>
      <c r="F6522" s="17">
        <v>179194.84999999998</v>
      </c>
    </row>
    <row r="6523" spans="2:6" x14ac:dyDescent="0.25">
      <c r="B6523" s="14">
        <v>6478</v>
      </c>
      <c r="C6523" s="17">
        <v>40</v>
      </c>
      <c r="D6523" s="17">
        <v>78.78</v>
      </c>
      <c r="E6523" s="17">
        <v>24329</v>
      </c>
      <c r="F6523" s="17">
        <v>1101672.3799999999</v>
      </c>
    </row>
    <row r="6524" spans="2:6" x14ac:dyDescent="0.25">
      <c r="B6524" s="14">
        <v>6479</v>
      </c>
      <c r="C6524" s="17">
        <v>42</v>
      </c>
      <c r="D6524" s="17">
        <v>80.540000000000006</v>
      </c>
      <c r="E6524" s="17">
        <v>23113</v>
      </c>
      <c r="F6524" s="17">
        <v>917219.97999999975</v>
      </c>
    </row>
    <row r="6525" spans="2:6" x14ac:dyDescent="0.25">
      <c r="B6525" s="14">
        <v>6480</v>
      </c>
      <c r="C6525" s="17">
        <v>44</v>
      </c>
      <c r="D6525" s="17">
        <v>99.86</v>
      </c>
      <c r="E6525" s="17">
        <v>16712</v>
      </c>
      <c r="F6525" s="17">
        <v>71499.680000000051</v>
      </c>
    </row>
    <row r="6526" spans="2:6" x14ac:dyDescent="0.25">
      <c r="B6526" s="14">
        <v>6481</v>
      </c>
      <c r="C6526" s="17">
        <v>42</v>
      </c>
      <c r="D6526" s="17">
        <v>78.680000000000007</v>
      </c>
      <c r="E6526" s="17">
        <v>10050</v>
      </c>
      <c r="F6526" s="17">
        <v>-62884.000000000116</v>
      </c>
    </row>
    <row r="6527" spans="2:6" x14ac:dyDescent="0.25">
      <c r="B6527" s="14">
        <v>6482</v>
      </c>
      <c r="C6527" s="17">
        <v>41</v>
      </c>
      <c r="D6527" s="17">
        <v>88.41</v>
      </c>
      <c r="E6527" s="17">
        <v>13540</v>
      </c>
      <c r="F6527" s="17">
        <v>92248.600000000093</v>
      </c>
    </row>
    <row r="6528" spans="2:6" x14ac:dyDescent="0.25">
      <c r="B6528" s="14">
        <v>6483</v>
      </c>
      <c r="C6528" s="17">
        <v>41</v>
      </c>
      <c r="D6528" s="17">
        <v>102.24</v>
      </c>
      <c r="E6528" s="17">
        <v>23732</v>
      </c>
      <c r="F6528" s="17">
        <v>473296.32000000007</v>
      </c>
    </row>
    <row r="6529" spans="2:6" x14ac:dyDescent="0.25">
      <c r="B6529" s="14">
        <v>6484</v>
      </c>
      <c r="C6529" s="17">
        <v>40</v>
      </c>
      <c r="D6529" s="17">
        <v>97.73</v>
      </c>
      <c r="E6529" s="17">
        <v>21016</v>
      </c>
      <c r="F6529" s="17">
        <v>437650.31999999983</v>
      </c>
    </row>
    <row r="6530" spans="2:6" x14ac:dyDescent="0.25">
      <c r="B6530" s="14">
        <v>6485</v>
      </c>
      <c r="C6530" s="17">
        <v>41</v>
      </c>
      <c r="D6530" s="17">
        <v>89.26</v>
      </c>
      <c r="E6530" s="17">
        <v>24901</v>
      </c>
      <c r="F6530" s="17">
        <v>861694.73999999976</v>
      </c>
    </row>
    <row r="6531" spans="2:6" x14ac:dyDescent="0.25">
      <c r="B6531" s="14">
        <v>6486</v>
      </c>
      <c r="C6531" s="17">
        <v>44</v>
      </c>
      <c r="D6531" s="17">
        <v>88.06</v>
      </c>
      <c r="E6531" s="17">
        <v>14613</v>
      </c>
      <c r="F6531" s="17">
        <v>128194.21999999997</v>
      </c>
    </row>
    <row r="6532" spans="2:6" x14ac:dyDescent="0.25">
      <c r="B6532" s="14">
        <v>6487</v>
      </c>
      <c r="C6532" s="17">
        <v>39</v>
      </c>
      <c r="D6532" s="17">
        <v>95.75</v>
      </c>
      <c r="E6532" s="17">
        <v>11844</v>
      </c>
      <c r="F6532" s="17">
        <v>-89023</v>
      </c>
    </row>
    <row r="6533" spans="2:6" x14ac:dyDescent="0.25">
      <c r="B6533" s="14">
        <v>6488</v>
      </c>
      <c r="C6533" s="17">
        <v>41</v>
      </c>
      <c r="D6533" s="17">
        <v>92.61</v>
      </c>
      <c r="E6533" s="17">
        <v>15445</v>
      </c>
      <c r="F6533" s="17">
        <v>159948.55000000005</v>
      </c>
    </row>
    <row r="6534" spans="2:6" x14ac:dyDescent="0.25">
      <c r="B6534" s="14">
        <v>6489</v>
      </c>
      <c r="C6534" s="17">
        <v>42</v>
      </c>
      <c r="D6534" s="17">
        <v>76.41</v>
      </c>
      <c r="E6534" s="17">
        <v>17527</v>
      </c>
      <c r="F6534" s="17">
        <v>562500.93000000017</v>
      </c>
    </row>
    <row r="6535" spans="2:6" x14ac:dyDescent="0.25">
      <c r="B6535" s="14">
        <v>6490</v>
      </c>
      <c r="C6535" s="17">
        <v>41</v>
      </c>
      <c r="D6535" s="17">
        <v>86.47</v>
      </c>
      <c r="E6535" s="17">
        <v>7469</v>
      </c>
      <c r="F6535" s="17">
        <v>-315742.42999999993</v>
      </c>
    </row>
    <row r="6536" spans="2:6" x14ac:dyDescent="0.25">
      <c r="B6536" s="14">
        <v>6491</v>
      </c>
      <c r="C6536" s="17">
        <v>42</v>
      </c>
      <c r="D6536" s="17">
        <v>101.34</v>
      </c>
      <c r="E6536" s="17">
        <v>22667</v>
      </c>
      <c r="F6536" s="17">
        <v>411645.22</v>
      </c>
    </row>
    <row r="6537" spans="2:6" x14ac:dyDescent="0.25">
      <c r="B6537" s="14">
        <v>6492</v>
      </c>
      <c r="C6537" s="17">
        <v>42</v>
      </c>
      <c r="D6537" s="17">
        <v>100.77</v>
      </c>
      <c r="E6537" s="17">
        <v>12834</v>
      </c>
      <c r="F6537" s="17">
        <v>-128344.17999999993</v>
      </c>
    </row>
    <row r="6538" spans="2:6" x14ac:dyDescent="0.25">
      <c r="B6538" s="14">
        <v>6493</v>
      </c>
      <c r="C6538" s="17">
        <v>40</v>
      </c>
      <c r="D6538" s="17">
        <v>84.7</v>
      </c>
      <c r="E6538" s="17">
        <v>15521</v>
      </c>
      <c r="F6538" s="17">
        <v>303210.30000000005</v>
      </c>
    </row>
    <row r="6539" spans="2:6" x14ac:dyDescent="0.25">
      <c r="B6539" s="14">
        <v>6494</v>
      </c>
      <c r="C6539" s="17">
        <v>42</v>
      </c>
      <c r="D6539" s="17">
        <v>79.430000000000007</v>
      </c>
      <c r="E6539" s="17">
        <v>15691</v>
      </c>
      <c r="F6539" s="17">
        <v>367150.86999999988</v>
      </c>
    </row>
    <row r="6540" spans="2:6" x14ac:dyDescent="0.25">
      <c r="B6540" s="14">
        <v>6495</v>
      </c>
      <c r="C6540" s="17">
        <v>41</v>
      </c>
      <c r="D6540" s="17">
        <v>92.79</v>
      </c>
      <c r="E6540" s="17">
        <v>23637</v>
      </c>
      <c r="F6540" s="17">
        <v>691368.76999999979</v>
      </c>
    </row>
    <row r="6541" spans="2:6" x14ac:dyDescent="0.25">
      <c r="B6541" s="14">
        <v>6496</v>
      </c>
      <c r="C6541" s="17">
        <v>40</v>
      </c>
      <c r="D6541" s="17">
        <v>79.77</v>
      </c>
      <c r="E6541" s="17">
        <v>7876</v>
      </c>
      <c r="F6541" s="17">
        <v>-225984.52000000002</v>
      </c>
    </row>
    <row r="6542" spans="2:6" x14ac:dyDescent="0.25">
      <c r="B6542" s="14">
        <v>6497</v>
      </c>
      <c r="C6542" s="17">
        <v>41</v>
      </c>
      <c r="D6542" s="17">
        <v>90.74</v>
      </c>
      <c r="E6542" s="17">
        <v>10510</v>
      </c>
      <c r="F6542" s="17">
        <v>-143097.39999999991</v>
      </c>
    </row>
    <row r="6543" spans="2:6" x14ac:dyDescent="0.25">
      <c r="B6543" s="14">
        <v>6498</v>
      </c>
      <c r="C6543" s="17">
        <v>43</v>
      </c>
      <c r="D6543" s="17">
        <v>90.55</v>
      </c>
      <c r="E6543" s="17">
        <v>14051</v>
      </c>
      <c r="F6543" s="17">
        <v>69637.95000000007</v>
      </c>
    </row>
    <row r="6544" spans="2:6" x14ac:dyDescent="0.25">
      <c r="B6544" s="14">
        <v>6499</v>
      </c>
      <c r="C6544" s="17">
        <v>44</v>
      </c>
      <c r="D6544" s="17">
        <v>77.39</v>
      </c>
      <c r="E6544" s="17">
        <v>22111</v>
      </c>
      <c r="F6544" s="17">
        <v>866034.71</v>
      </c>
    </row>
    <row r="6545" spans="2:6" x14ac:dyDescent="0.25">
      <c r="B6545" s="14">
        <v>6500</v>
      </c>
      <c r="C6545" s="17">
        <v>42</v>
      </c>
      <c r="D6545" s="17">
        <v>97.83</v>
      </c>
      <c r="E6545" s="17">
        <v>11076</v>
      </c>
      <c r="F6545" s="17">
        <v>-194633.07999999996</v>
      </c>
    </row>
    <row r="6546" spans="2:6" x14ac:dyDescent="0.25">
      <c r="B6546" s="14">
        <v>6501</v>
      </c>
      <c r="C6546" s="17">
        <v>44</v>
      </c>
      <c r="D6546" s="17">
        <v>77.55</v>
      </c>
      <c r="E6546" s="17">
        <v>8444</v>
      </c>
      <c r="F6546" s="17">
        <v>-196012.19999999995</v>
      </c>
    </row>
    <row r="6547" spans="2:6" x14ac:dyDescent="0.25">
      <c r="B6547" s="14">
        <v>6502</v>
      </c>
      <c r="C6547" s="17">
        <v>39</v>
      </c>
      <c r="D6547" s="17">
        <v>84.86</v>
      </c>
      <c r="E6547" s="17">
        <v>21934</v>
      </c>
      <c r="F6547" s="17">
        <v>798120.76</v>
      </c>
    </row>
    <row r="6548" spans="2:6" x14ac:dyDescent="0.25">
      <c r="B6548" s="14">
        <v>6503</v>
      </c>
      <c r="C6548" s="17">
        <v>41</v>
      </c>
      <c r="D6548" s="17">
        <v>104.04</v>
      </c>
      <c r="E6548" s="17">
        <v>11118</v>
      </c>
      <c r="F6548" s="17">
        <v>-250072.72000000009</v>
      </c>
    </row>
    <row r="6549" spans="2:6" x14ac:dyDescent="0.25">
      <c r="B6549" s="14">
        <v>6504</v>
      </c>
      <c r="C6549" s="17">
        <v>44</v>
      </c>
      <c r="D6549" s="17">
        <v>82.46</v>
      </c>
      <c r="E6549" s="17">
        <v>18443</v>
      </c>
      <c r="F6549" s="17">
        <v>487855.2200000002</v>
      </c>
    </row>
    <row r="6550" spans="2:6" x14ac:dyDescent="0.25">
      <c r="B6550" s="14">
        <v>6505</v>
      </c>
      <c r="C6550" s="17">
        <v>40</v>
      </c>
      <c r="D6550" s="17">
        <v>91.62</v>
      </c>
      <c r="E6550" s="17">
        <v>19285</v>
      </c>
      <c r="F6550" s="17">
        <v>449423.29999999981</v>
      </c>
    </row>
    <row r="6551" spans="2:6" x14ac:dyDescent="0.25">
      <c r="B6551" s="14">
        <v>6506</v>
      </c>
      <c r="C6551" s="17">
        <v>39</v>
      </c>
      <c r="D6551" s="17">
        <v>78.599999999999994</v>
      </c>
      <c r="E6551" s="17">
        <v>17386</v>
      </c>
      <c r="F6551" s="17">
        <v>565220.40000000014</v>
      </c>
    </row>
    <row r="6552" spans="2:6" x14ac:dyDescent="0.25">
      <c r="B6552" s="14">
        <v>6507</v>
      </c>
      <c r="C6552" s="17">
        <v>41</v>
      </c>
      <c r="D6552" s="17">
        <v>75.59</v>
      </c>
      <c r="E6552" s="17">
        <v>26619</v>
      </c>
      <c r="F6552" s="17">
        <v>1343671.79</v>
      </c>
    </row>
    <row r="6553" spans="2:6" x14ac:dyDescent="0.25">
      <c r="B6553" s="14">
        <v>6508</v>
      </c>
      <c r="C6553" s="17">
        <v>41</v>
      </c>
      <c r="D6553" s="17">
        <v>85.23</v>
      </c>
      <c r="E6553" s="17">
        <v>8834</v>
      </c>
      <c r="F6553" s="17">
        <v>-207149.82000000007</v>
      </c>
    </row>
    <row r="6554" spans="2:6" x14ac:dyDescent="0.25">
      <c r="B6554" s="14">
        <v>6509</v>
      </c>
      <c r="C6554" s="17">
        <v>41</v>
      </c>
      <c r="D6554" s="17">
        <v>86.92</v>
      </c>
      <c r="E6554" s="17">
        <v>19593</v>
      </c>
      <c r="F6554" s="17">
        <v>542670.43999999994</v>
      </c>
    </row>
    <row r="6555" spans="2:6" x14ac:dyDescent="0.25">
      <c r="B6555" s="14">
        <v>6510</v>
      </c>
      <c r="C6555" s="17">
        <v>45</v>
      </c>
      <c r="D6555" s="17">
        <v>101.03</v>
      </c>
      <c r="E6555" s="17">
        <v>12553</v>
      </c>
      <c r="F6555" s="17">
        <v>-185067.58999999997</v>
      </c>
    </row>
    <row r="6556" spans="2:6" x14ac:dyDescent="0.25">
      <c r="B6556" s="14">
        <v>6511</v>
      </c>
      <c r="C6556" s="17">
        <v>41</v>
      </c>
      <c r="D6556" s="17">
        <v>104.96</v>
      </c>
      <c r="E6556" s="17">
        <v>21412</v>
      </c>
      <c r="F6556" s="17">
        <v>285692.48000000021</v>
      </c>
    </row>
    <row r="6557" spans="2:6" x14ac:dyDescent="0.25">
      <c r="B6557" s="14">
        <v>6512</v>
      </c>
      <c r="C6557" s="17">
        <v>43</v>
      </c>
      <c r="D6557" s="17">
        <v>75.47</v>
      </c>
      <c r="E6557" s="17">
        <v>17956</v>
      </c>
      <c r="F6557" s="17">
        <v>595996.67999999993</v>
      </c>
    </row>
    <row r="6558" spans="2:6" x14ac:dyDescent="0.25">
      <c r="B6558" s="14">
        <v>6513</v>
      </c>
      <c r="C6558" s="17">
        <v>40</v>
      </c>
      <c r="D6558" s="17">
        <v>95.98</v>
      </c>
      <c r="E6558" s="17">
        <v>28764</v>
      </c>
      <c r="F6558" s="17">
        <v>962707.2799999998</v>
      </c>
    </row>
    <row r="6559" spans="2:6" x14ac:dyDescent="0.25">
      <c r="B6559" s="14">
        <v>6514</v>
      </c>
      <c r="C6559" s="17">
        <v>39</v>
      </c>
      <c r="D6559" s="17">
        <v>81.260000000000005</v>
      </c>
      <c r="E6559" s="17">
        <v>12943</v>
      </c>
      <c r="F6559" s="17">
        <v>169131.81999999995</v>
      </c>
    </row>
    <row r="6560" spans="2:6" x14ac:dyDescent="0.25">
      <c r="B6560" s="14">
        <v>6515</v>
      </c>
      <c r="C6560" s="17">
        <v>41</v>
      </c>
      <c r="D6560" s="17">
        <v>98.71</v>
      </c>
      <c r="E6560" s="17">
        <v>30117</v>
      </c>
      <c r="F6560" s="17">
        <v>935636.93000000017</v>
      </c>
    </row>
    <row r="6561" spans="2:6" x14ac:dyDescent="0.25">
      <c r="B6561" s="14">
        <v>6516</v>
      </c>
      <c r="C6561" s="17">
        <v>43</v>
      </c>
      <c r="D6561" s="17">
        <v>88.48</v>
      </c>
      <c r="E6561" s="17">
        <v>15592</v>
      </c>
      <c r="F6561" s="17">
        <v>202771.83999999985</v>
      </c>
    </row>
    <row r="6562" spans="2:6" x14ac:dyDescent="0.25">
      <c r="B6562" s="14">
        <v>6517</v>
      </c>
      <c r="C6562" s="17">
        <v>44</v>
      </c>
      <c r="D6562" s="17">
        <v>96.84</v>
      </c>
      <c r="E6562" s="17">
        <v>21306</v>
      </c>
      <c r="F6562" s="17">
        <v>389156.95999999996</v>
      </c>
    </row>
    <row r="6563" spans="2:6" x14ac:dyDescent="0.25">
      <c r="B6563" s="14">
        <v>6518</v>
      </c>
      <c r="C6563" s="17">
        <v>43</v>
      </c>
      <c r="D6563" s="17">
        <v>101.69</v>
      </c>
      <c r="E6563" s="17">
        <v>10968</v>
      </c>
      <c r="F6563" s="17">
        <v>-254327.91999999993</v>
      </c>
    </row>
    <row r="6564" spans="2:6" x14ac:dyDescent="0.25">
      <c r="B6564" s="14">
        <v>6519</v>
      </c>
      <c r="C6564" s="17">
        <v>44</v>
      </c>
      <c r="D6564" s="17">
        <v>76.42</v>
      </c>
      <c r="E6564" s="17">
        <v>19236</v>
      </c>
      <c r="F6564" s="17">
        <v>661564.87999999989</v>
      </c>
    </row>
    <row r="6565" spans="2:6" x14ac:dyDescent="0.25">
      <c r="B6565" s="14">
        <v>6520</v>
      </c>
      <c r="C6565" s="17">
        <v>43</v>
      </c>
      <c r="D6565" s="17">
        <v>79.58</v>
      </c>
      <c r="E6565" s="17">
        <v>21221</v>
      </c>
      <c r="F6565" s="17">
        <v>771708.82000000007</v>
      </c>
    </row>
    <row r="6566" spans="2:6" x14ac:dyDescent="0.25">
      <c r="B6566" s="14">
        <v>6521</v>
      </c>
      <c r="C6566" s="17">
        <v>45</v>
      </c>
      <c r="D6566" s="17">
        <v>75.25</v>
      </c>
      <c r="E6566" s="17">
        <v>16720</v>
      </c>
      <c r="F6566" s="17">
        <v>466700</v>
      </c>
    </row>
    <row r="6567" spans="2:6" x14ac:dyDescent="0.25">
      <c r="B6567" s="14">
        <v>6522</v>
      </c>
      <c r="C6567" s="17">
        <v>41</v>
      </c>
      <c r="D6567" s="17">
        <v>86.62</v>
      </c>
      <c r="E6567" s="17">
        <v>18032</v>
      </c>
      <c r="F6567" s="17">
        <v>437124.15999999992</v>
      </c>
    </row>
    <row r="6568" spans="2:6" x14ac:dyDescent="0.25">
      <c r="B6568" s="14">
        <v>6523</v>
      </c>
      <c r="C6568" s="17">
        <v>42</v>
      </c>
      <c r="D6568" s="17">
        <v>92.32</v>
      </c>
      <c r="E6568" s="17">
        <v>6308</v>
      </c>
      <c r="F6568" s="17">
        <v>-441998.55999999994</v>
      </c>
    </row>
    <row r="6569" spans="2:6" x14ac:dyDescent="0.25">
      <c r="B6569" s="14">
        <v>6524</v>
      </c>
      <c r="C6569" s="17">
        <v>40</v>
      </c>
      <c r="D6569" s="17">
        <v>98.4</v>
      </c>
      <c r="E6569" s="17">
        <v>20149</v>
      </c>
      <c r="F6569" s="17">
        <v>371029.39999999991</v>
      </c>
    </row>
    <row r="6570" spans="2:6" x14ac:dyDescent="0.25">
      <c r="B6570" s="14">
        <v>6525</v>
      </c>
      <c r="C6570" s="17">
        <v>42</v>
      </c>
      <c r="D6570" s="17">
        <v>101.36</v>
      </c>
      <c r="E6570" s="17">
        <v>12852</v>
      </c>
      <c r="F6570" s="17">
        <v>-134914.71999999997</v>
      </c>
    </row>
    <row r="6571" spans="2:6" x14ac:dyDescent="0.25">
      <c r="B6571" s="14">
        <v>6526</v>
      </c>
      <c r="C6571" s="17">
        <v>42</v>
      </c>
      <c r="D6571" s="17">
        <v>90.31</v>
      </c>
      <c r="E6571" s="17">
        <v>14039</v>
      </c>
      <c r="F6571" s="17">
        <v>86260.909999999916</v>
      </c>
    </row>
    <row r="6572" spans="2:6" x14ac:dyDescent="0.25">
      <c r="B6572" s="14">
        <v>6527</v>
      </c>
      <c r="C6572" s="17">
        <v>42</v>
      </c>
      <c r="D6572" s="17">
        <v>80.66</v>
      </c>
      <c r="E6572" s="17">
        <v>13372</v>
      </c>
      <c r="F6572" s="17">
        <v>170818.4800000001</v>
      </c>
    </row>
    <row r="6573" spans="2:6" x14ac:dyDescent="0.25">
      <c r="B6573" s="14">
        <v>6528</v>
      </c>
      <c r="C6573" s="17">
        <v>40</v>
      </c>
      <c r="D6573" s="17">
        <v>96.42</v>
      </c>
      <c r="E6573" s="17">
        <v>5517</v>
      </c>
      <c r="F6573" s="17">
        <v>-504746.14</v>
      </c>
    </row>
    <row r="6574" spans="2:6" x14ac:dyDescent="0.25">
      <c r="B6574" s="14">
        <v>6529</v>
      </c>
      <c r="C6574" s="17">
        <v>39</v>
      </c>
      <c r="D6574" s="17">
        <v>87.3</v>
      </c>
      <c r="E6574" s="17">
        <v>21920</v>
      </c>
      <c r="F6574" s="17">
        <v>743584</v>
      </c>
    </row>
    <row r="6575" spans="2:6" x14ac:dyDescent="0.25">
      <c r="B6575" s="14">
        <v>6530</v>
      </c>
      <c r="C6575" s="17">
        <v>43</v>
      </c>
      <c r="D6575" s="17">
        <v>88.8</v>
      </c>
      <c r="E6575" s="17">
        <v>16486</v>
      </c>
      <c r="F6575" s="17">
        <v>257859.19999999995</v>
      </c>
    </row>
    <row r="6576" spans="2:6" x14ac:dyDescent="0.25">
      <c r="B6576" s="14">
        <v>6531</v>
      </c>
      <c r="C6576" s="17">
        <v>43</v>
      </c>
      <c r="D6576" s="17">
        <v>104.42</v>
      </c>
      <c r="E6576" s="17">
        <v>16578</v>
      </c>
      <c r="F6576" s="17">
        <v>5093.2399999999907</v>
      </c>
    </row>
    <row r="6577" spans="2:6" x14ac:dyDescent="0.25">
      <c r="B6577" s="14">
        <v>6532</v>
      </c>
      <c r="C6577" s="17">
        <v>45</v>
      </c>
      <c r="D6577" s="17">
        <v>80.2</v>
      </c>
      <c r="E6577" s="17">
        <v>16751</v>
      </c>
      <c r="F6577" s="17">
        <v>386223.80000000005</v>
      </c>
    </row>
    <row r="6578" spans="2:6" x14ac:dyDescent="0.25">
      <c r="B6578" s="14">
        <v>6533</v>
      </c>
      <c r="C6578" s="17">
        <v>43</v>
      </c>
      <c r="D6578" s="17">
        <v>81.64</v>
      </c>
      <c r="E6578" s="17">
        <v>22716</v>
      </c>
      <c r="F6578" s="17">
        <v>839161.76</v>
      </c>
    </row>
    <row r="6579" spans="2:6" x14ac:dyDescent="0.25">
      <c r="B6579" s="14">
        <v>6534</v>
      </c>
      <c r="C6579" s="17">
        <v>41</v>
      </c>
      <c r="D6579" s="17">
        <v>97.97</v>
      </c>
      <c r="E6579" s="17">
        <v>17491</v>
      </c>
      <c r="F6579" s="17">
        <v>199984.72999999998</v>
      </c>
    </row>
    <row r="6580" spans="2:6" x14ac:dyDescent="0.25">
      <c r="B6580" s="14">
        <v>6535</v>
      </c>
      <c r="C6580" s="17">
        <v>40</v>
      </c>
      <c r="D6580" s="17">
        <v>92.13</v>
      </c>
      <c r="E6580" s="17">
        <v>18481</v>
      </c>
      <c r="F6580" s="17">
        <v>385824.47</v>
      </c>
    </row>
    <row r="6581" spans="2:6" x14ac:dyDescent="0.25">
      <c r="B6581" s="14">
        <v>6536</v>
      </c>
      <c r="C6581" s="17">
        <v>43</v>
      </c>
      <c r="D6581" s="17">
        <v>75.709999999999994</v>
      </c>
      <c r="E6581" s="17">
        <v>13874</v>
      </c>
      <c r="F6581" s="17">
        <v>263943.4600000002</v>
      </c>
    </row>
    <row r="6582" spans="2:6" x14ac:dyDescent="0.25">
      <c r="B6582" s="14">
        <v>6537</v>
      </c>
      <c r="C6582" s="17">
        <v>42</v>
      </c>
      <c r="D6582" s="17">
        <v>82.88</v>
      </c>
      <c r="E6582" s="17">
        <v>19963</v>
      </c>
      <c r="F6582" s="17">
        <v>629657.56000000006</v>
      </c>
    </row>
    <row r="6583" spans="2:6" x14ac:dyDescent="0.25">
      <c r="B6583" s="14">
        <v>6538</v>
      </c>
      <c r="C6583" s="17">
        <v>40</v>
      </c>
      <c r="D6583" s="17">
        <v>85.85</v>
      </c>
      <c r="E6583" s="17">
        <v>15923</v>
      </c>
      <c r="F6583" s="17">
        <v>314767.45000000019</v>
      </c>
    </row>
    <row r="6584" spans="2:6" x14ac:dyDescent="0.25">
      <c r="B6584" s="14">
        <v>6539</v>
      </c>
      <c r="C6584" s="17">
        <v>40</v>
      </c>
      <c r="D6584" s="17">
        <v>88.16</v>
      </c>
      <c r="E6584" s="17">
        <v>23070</v>
      </c>
      <c r="F6584" s="17">
        <v>784278.8</v>
      </c>
    </row>
    <row r="6585" spans="2:6" x14ac:dyDescent="0.25">
      <c r="B6585" s="14">
        <v>6540</v>
      </c>
      <c r="C6585" s="17">
        <v>42</v>
      </c>
      <c r="D6585" s="17">
        <v>91.51</v>
      </c>
      <c r="E6585" s="17">
        <v>19407</v>
      </c>
      <c r="F6585" s="17">
        <v>420964.42999999993</v>
      </c>
    </row>
    <row r="6586" spans="2:6" x14ac:dyDescent="0.25">
      <c r="B6586" s="14">
        <v>6541</v>
      </c>
      <c r="C6586" s="17">
        <v>41</v>
      </c>
      <c r="D6586" s="17">
        <v>78.08</v>
      </c>
      <c r="E6586" s="17">
        <v>13173</v>
      </c>
      <c r="F6586" s="17">
        <v>202786.15999999992</v>
      </c>
    </row>
    <row r="6587" spans="2:6" x14ac:dyDescent="0.25">
      <c r="B6587" s="14">
        <v>6542</v>
      </c>
      <c r="C6587" s="17">
        <v>44</v>
      </c>
      <c r="D6587" s="17">
        <v>101.96</v>
      </c>
      <c r="E6587" s="17">
        <v>17670</v>
      </c>
      <c r="F6587" s="17">
        <v>87216.800000000163</v>
      </c>
    </row>
    <row r="6588" spans="2:6" x14ac:dyDescent="0.25">
      <c r="B6588" s="14">
        <v>6543</v>
      </c>
      <c r="C6588" s="17">
        <v>41</v>
      </c>
      <c r="D6588" s="17">
        <v>86.03</v>
      </c>
      <c r="E6588" s="17">
        <v>11295</v>
      </c>
      <c r="F6588" s="17">
        <v>-37098.849999999977</v>
      </c>
    </row>
    <row r="6589" spans="2:6" x14ac:dyDescent="0.25">
      <c r="B6589" s="14">
        <v>6544</v>
      </c>
      <c r="C6589" s="17">
        <v>45</v>
      </c>
      <c r="D6589" s="17">
        <v>92.77</v>
      </c>
      <c r="E6589" s="17">
        <v>23992</v>
      </c>
      <c r="F6589" s="17">
        <v>619030.16000000015</v>
      </c>
    </row>
    <row r="6590" spans="2:6" x14ac:dyDescent="0.25">
      <c r="B6590" s="14">
        <v>6545</v>
      </c>
      <c r="C6590" s="17">
        <v>40</v>
      </c>
      <c r="D6590" s="17">
        <v>82.32</v>
      </c>
      <c r="E6590" s="17">
        <v>25195</v>
      </c>
      <c r="F6590" s="17">
        <v>1081952.6000000001</v>
      </c>
    </row>
    <row r="6591" spans="2:6" x14ac:dyDescent="0.25">
      <c r="B6591" s="14">
        <v>6546</v>
      </c>
      <c r="C6591" s="17">
        <v>42</v>
      </c>
      <c r="D6591" s="17">
        <v>92.25</v>
      </c>
      <c r="E6591" s="17">
        <v>8698</v>
      </c>
      <c r="F6591" s="17">
        <v>-286804.5</v>
      </c>
    </row>
    <row r="6592" spans="2:6" x14ac:dyDescent="0.25">
      <c r="B6592" s="14">
        <v>6547</v>
      </c>
      <c r="C6592" s="17">
        <v>42</v>
      </c>
      <c r="D6592" s="17">
        <v>95.17</v>
      </c>
      <c r="E6592" s="17">
        <v>14012</v>
      </c>
      <c r="F6592" s="17">
        <v>16361.959999999963</v>
      </c>
    </row>
    <row r="6593" spans="2:6" x14ac:dyDescent="0.25">
      <c r="B6593" s="14">
        <v>6548</v>
      </c>
      <c r="C6593" s="17">
        <v>41</v>
      </c>
      <c r="D6593" s="17">
        <v>79.540000000000006</v>
      </c>
      <c r="E6593" s="17">
        <v>26013</v>
      </c>
      <c r="F6593" s="17">
        <v>1190979.9799999997</v>
      </c>
    </row>
    <row r="6594" spans="2:6" x14ac:dyDescent="0.25">
      <c r="B6594" s="14">
        <v>6549</v>
      </c>
      <c r="C6594" s="17">
        <v>43</v>
      </c>
      <c r="D6594" s="17">
        <v>75.64</v>
      </c>
      <c r="E6594" s="17">
        <v>21567</v>
      </c>
      <c r="F6594" s="17">
        <v>883124.11999999988</v>
      </c>
    </row>
    <row r="6595" spans="2:6" x14ac:dyDescent="0.25">
      <c r="B6595" s="14">
        <v>6550</v>
      </c>
      <c r="C6595" s="17">
        <v>42</v>
      </c>
      <c r="D6595" s="17">
        <v>86.18</v>
      </c>
      <c r="E6595" s="17">
        <v>11194</v>
      </c>
      <c r="F6595" s="17">
        <v>-57240.920000000042</v>
      </c>
    </row>
    <row r="6596" spans="2:6" x14ac:dyDescent="0.25">
      <c r="B6596" s="14">
        <v>6551</v>
      </c>
      <c r="C6596" s="17">
        <v>42</v>
      </c>
      <c r="D6596" s="17">
        <v>80.22</v>
      </c>
      <c r="E6596" s="17">
        <v>13704</v>
      </c>
      <c r="F6596" s="17">
        <v>202193.12000000011</v>
      </c>
    </row>
    <row r="6597" spans="2:6" x14ac:dyDescent="0.25">
      <c r="B6597" s="14">
        <v>6552</v>
      </c>
      <c r="C6597" s="17">
        <v>42</v>
      </c>
      <c r="D6597" s="17">
        <v>77.849999999999994</v>
      </c>
      <c r="E6597" s="17">
        <v>14355</v>
      </c>
      <c r="F6597" s="17">
        <v>286198.25</v>
      </c>
    </row>
    <row r="6598" spans="2:6" x14ac:dyDescent="0.25">
      <c r="B6598" s="14">
        <v>6553</v>
      </c>
      <c r="C6598" s="17">
        <v>43</v>
      </c>
      <c r="D6598" s="17">
        <v>98.69</v>
      </c>
      <c r="E6598" s="17">
        <v>25024</v>
      </c>
      <c r="F6598" s="17">
        <v>584125.43999999994</v>
      </c>
    </row>
    <row r="6599" spans="2:6" x14ac:dyDescent="0.25">
      <c r="B6599" s="14">
        <v>6554</v>
      </c>
      <c r="C6599" s="17">
        <v>45</v>
      </c>
      <c r="D6599" s="17">
        <v>92.43</v>
      </c>
      <c r="E6599" s="17">
        <v>7873</v>
      </c>
      <c r="F6599" s="17">
        <v>-365259.39000000007</v>
      </c>
    </row>
    <row r="6600" spans="2:6" x14ac:dyDescent="0.25">
      <c r="B6600" s="14">
        <v>6555</v>
      </c>
      <c r="C6600" s="17">
        <v>43</v>
      </c>
      <c r="D6600" s="17">
        <v>102.66</v>
      </c>
      <c r="E6600" s="17">
        <v>14141</v>
      </c>
      <c r="F6600" s="17">
        <v>-95719.059999999939</v>
      </c>
    </row>
    <row r="6601" spans="2:6" x14ac:dyDescent="0.25">
      <c r="B6601" s="14">
        <v>6556</v>
      </c>
      <c r="C6601" s="17">
        <v>43</v>
      </c>
      <c r="D6601" s="17">
        <v>77.849999999999994</v>
      </c>
      <c r="E6601" s="17">
        <v>19382</v>
      </c>
      <c r="F6601" s="17">
        <v>664703.30000000005</v>
      </c>
    </row>
    <row r="6602" spans="2:6" x14ac:dyDescent="0.25">
      <c r="B6602" s="14">
        <v>6557</v>
      </c>
      <c r="C6602" s="17">
        <v>41</v>
      </c>
      <c r="D6602" s="17">
        <v>88.17</v>
      </c>
      <c r="E6602" s="17">
        <v>20741</v>
      </c>
      <c r="F6602" s="17">
        <v>598344.03</v>
      </c>
    </row>
    <row r="6603" spans="2:6" x14ac:dyDescent="0.25">
      <c r="B6603" s="14">
        <v>6558</v>
      </c>
      <c r="C6603" s="17">
        <v>42</v>
      </c>
      <c r="D6603" s="17">
        <v>83.09</v>
      </c>
      <c r="E6603" s="17">
        <v>18278</v>
      </c>
      <c r="F6603" s="17">
        <v>500926.98</v>
      </c>
    </row>
    <row r="6604" spans="2:6" x14ac:dyDescent="0.25">
      <c r="B6604" s="14">
        <v>6559</v>
      </c>
      <c r="C6604" s="17">
        <v>42</v>
      </c>
      <c r="D6604" s="17">
        <v>85.03</v>
      </c>
      <c r="E6604" s="17">
        <v>13902</v>
      </c>
      <c r="F6604" s="17">
        <v>150526.93999999994</v>
      </c>
    </row>
    <row r="6605" spans="2:6" x14ac:dyDescent="0.25">
      <c r="B6605" s="14">
        <v>6560</v>
      </c>
      <c r="C6605" s="17">
        <v>41</v>
      </c>
      <c r="D6605" s="17">
        <v>80.06</v>
      </c>
      <c r="E6605" s="17">
        <v>21316</v>
      </c>
      <c r="F6605" s="17">
        <v>811369.04</v>
      </c>
    </row>
    <row r="6606" spans="2:6" x14ac:dyDescent="0.25">
      <c r="B6606" s="14">
        <v>6561</v>
      </c>
      <c r="C6606" s="17">
        <v>39</v>
      </c>
      <c r="D6606" s="17">
        <v>100.17</v>
      </c>
      <c r="E6606" s="17">
        <v>17446</v>
      </c>
      <c r="F6606" s="17">
        <v>193794.17999999993</v>
      </c>
    </row>
    <row r="6607" spans="2:6" x14ac:dyDescent="0.25">
      <c r="B6607" s="14">
        <v>6562</v>
      </c>
      <c r="C6607" s="17">
        <v>44</v>
      </c>
      <c r="D6607" s="17">
        <v>97.24</v>
      </c>
      <c r="E6607" s="17">
        <v>5508</v>
      </c>
      <c r="F6607" s="17">
        <v>-531857.91999999993</v>
      </c>
    </row>
    <row r="6608" spans="2:6" x14ac:dyDescent="0.25">
      <c r="B6608" s="14">
        <v>6563</v>
      </c>
      <c r="C6608" s="17">
        <v>42</v>
      </c>
      <c r="D6608" s="17">
        <v>85.96</v>
      </c>
      <c r="E6608" s="17">
        <v>20200</v>
      </c>
      <c r="F6608" s="17">
        <v>585008.00000000023</v>
      </c>
    </row>
    <row r="6609" spans="2:6" x14ac:dyDescent="0.25">
      <c r="B6609" s="14">
        <v>6564</v>
      </c>
      <c r="C6609" s="17">
        <v>43</v>
      </c>
      <c r="D6609" s="17">
        <v>78.23</v>
      </c>
      <c r="E6609" s="17">
        <v>15183</v>
      </c>
      <c r="F6609" s="17">
        <v>330781.90999999992</v>
      </c>
    </row>
    <row r="6610" spans="2:6" x14ac:dyDescent="0.25">
      <c r="B6610" s="14">
        <v>6565</v>
      </c>
      <c r="C6610" s="17">
        <v>42</v>
      </c>
      <c r="D6610" s="17">
        <v>97.03</v>
      </c>
      <c r="E6610" s="17">
        <v>22067</v>
      </c>
      <c r="F6610" s="17">
        <v>473357.99</v>
      </c>
    </row>
    <row r="6611" spans="2:6" x14ac:dyDescent="0.25">
      <c r="B6611" s="14">
        <v>6566</v>
      </c>
      <c r="C6611" s="17">
        <v>42</v>
      </c>
      <c r="D6611" s="17">
        <v>93.49</v>
      </c>
      <c r="E6611" s="17">
        <v>12278</v>
      </c>
      <c r="F6611" s="17">
        <v>-70224.219999999972</v>
      </c>
    </row>
    <row r="6612" spans="2:6" x14ac:dyDescent="0.25">
      <c r="B6612" s="14">
        <v>6567</v>
      </c>
      <c r="C6612" s="17">
        <v>43</v>
      </c>
      <c r="D6612" s="17">
        <v>80.650000000000006</v>
      </c>
      <c r="E6612" s="17">
        <v>20378</v>
      </c>
      <c r="F6612" s="17">
        <v>685482.29999999981</v>
      </c>
    </row>
    <row r="6613" spans="2:6" x14ac:dyDescent="0.25">
      <c r="B6613" s="14">
        <v>6568</v>
      </c>
      <c r="C6613" s="17">
        <v>40</v>
      </c>
      <c r="D6613" s="17">
        <v>96.77</v>
      </c>
      <c r="E6613" s="17">
        <v>13361</v>
      </c>
      <c r="F6613" s="17">
        <v>-18544.969999999972</v>
      </c>
    </row>
    <row r="6614" spans="2:6" x14ac:dyDescent="0.25">
      <c r="B6614" s="14">
        <v>6569</v>
      </c>
      <c r="C6614" s="17">
        <v>45</v>
      </c>
      <c r="D6614" s="17">
        <v>83.14</v>
      </c>
      <c r="E6614" s="17">
        <v>24479</v>
      </c>
      <c r="F6614" s="17">
        <v>884581.94</v>
      </c>
    </row>
    <row r="6615" spans="2:6" x14ac:dyDescent="0.25">
      <c r="B6615" s="14">
        <v>6570</v>
      </c>
      <c r="C6615" s="17">
        <v>42</v>
      </c>
      <c r="D6615" s="17">
        <v>94.32</v>
      </c>
      <c r="E6615" s="17">
        <v>23544</v>
      </c>
      <c r="F6615" s="17">
        <v>625737.92000000016</v>
      </c>
    </row>
    <row r="6616" spans="2:6" x14ac:dyDescent="0.25">
      <c r="B6616" s="14">
        <v>6571</v>
      </c>
      <c r="C6616" s="17">
        <v>42</v>
      </c>
      <c r="D6616" s="17">
        <v>99.51</v>
      </c>
      <c r="E6616" s="17">
        <v>13875</v>
      </c>
      <c r="F6616" s="17">
        <v>-52326.250000000116</v>
      </c>
    </row>
    <row r="6617" spans="2:6" x14ac:dyDescent="0.25">
      <c r="B6617" s="14">
        <v>6572</v>
      </c>
      <c r="C6617" s="17">
        <v>42</v>
      </c>
      <c r="D6617" s="17">
        <v>81.99</v>
      </c>
      <c r="E6617" s="17">
        <v>8524</v>
      </c>
      <c r="F6617" s="17">
        <v>-210614.76</v>
      </c>
    </row>
    <row r="6618" spans="2:6" x14ac:dyDescent="0.25">
      <c r="B6618" s="14">
        <v>6573</v>
      </c>
      <c r="C6618" s="17">
        <v>41</v>
      </c>
      <c r="D6618" s="17">
        <v>97.38</v>
      </c>
      <c r="E6618" s="17">
        <v>6154</v>
      </c>
      <c r="F6618" s="17">
        <v>-476944.51999999996</v>
      </c>
    </row>
    <row r="6619" spans="2:6" x14ac:dyDescent="0.25">
      <c r="B6619" s="14">
        <v>6574</v>
      </c>
      <c r="C6619" s="17">
        <v>39</v>
      </c>
      <c r="D6619" s="17">
        <v>75.150000000000006</v>
      </c>
      <c r="E6619" s="17">
        <v>14588</v>
      </c>
      <c r="F6619" s="17">
        <v>387791.79999999981</v>
      </c>
    </row>
    <row r="6620" spans="2:6" x14ac:dyDescent="0.25">
      <c r="B6620" s="14">
        <v>6575</v>
      </c>
      <c r="C6620" s="17">
        <v>39</v>
      </c>
      <c r="D6620" s="17">
        <v>90.82</v>
      </c>
      <c r="E6620" s="17">
        <v>18906</v>
      </c>
      <c r="F6620" s="17">
        <v>457917.08000000007</v>
      </c>
    </row>
    <row r="6621" spans="2:6" x14ac:dyDescent="0.25">
      <c r="B6621" s="14">
        <v>6576</v>
      </c>
      <c r="C6621" s="17">
        <v>44</v>
      </c>
      <c r="D6621" s="17">
        <v>85.6</v>
      </c>
      <c r="E6621" s="17">
        <v>10728</v>
      </c>
      <c r="F6621" s="17">
        <v>-105476.79999999993</v>
      </c>
    </row>
    <row r="6622" spans="2:6" x14ac:dyDescent="0.25">
      <c r="B6622" s="14">
        <v>6577</v>
      </c>
      <c r="C6622" s="17">
        <v>42</v>
      </c>
      <c r="D6622" s="17">
        <v>85.84</v>
      </c>
      <c r="E6622" s="17">
        <v>21423</v>
      </c>
      <c r="F6622" s="17">
        <v>674460.67999999993</v>
      </c>
    </row>
    <row r="6623" spans="2:6" x14ac:dyDescent="0.25">
      <c r="B6623" s="14">
        <v>6578</v>
      </c>
      <c r="C6623" s="17">
        <v>42</v>
      </c>
      <c r="D6623" s="17">
        <v>81.73</v>
      </c>
      <c r="E6623" s="17">
        <v>17852</v>
      </c>
      <c r="F6623" s="17">
        <v>493720.04000000004</v>
      </c>
    </row>
    <row r="6624" spans="2:6" x14ac:dyDescent="0.25">
      <c r="B6624" s="14">
        <v>6579</v>
      </c>
      <c r="C6624" s="17">
        <v>39</v>
      </c>
      <c r="D6624" s="17">
        <v>94.14</v>
      </c>
      <c r="E6624" s="17">
        <v>19904</v>
      </c>
      <c r="F6624" s="17">
        <v>460877.43999999994</v>
      </c>
    </row>
    <row r="6625" spans="2:6" x14ac:dyDescent="0.25">
      <c r="B6625" s="14">
        <v>6580</v>
      </c>
      <c r="C6625" s="17">
        <v>42</v>
      </c>
      <c r="D6625" s="17">
        <v>94.47</v>
      </c>
      <c r="E6625" s="17">
        <v>22114</v>
      </c>
      <c r="F6625" s="17">
        <v>532788.41999999993</v>
      </c>
    </row>
    <row r="6626" spans="2:6" x14ac:dyDescent="0.25">
      <c r="B6626" s="14">
        <v>6581</v>
      </c>
      <c r="C6626" s="17">
        <v>41</v>
      </c>
      <c r="D6626" s="17">
        <v>98.01</v>
      </c>
      <c r="E6626" s="17">
        <v>10032</v>
      </c>
      <c r="F6626" s="17">
        <v>-248180.32000000007</v>
      </c>
    </row>
    <row r="6627" spans="2:6" x14ac:dyDescent="0.25">
      <c r="B6627" s="14">
        <v>6582</v>
      </c>
      <c r="C6627" s="17">
        <v>40</v>
      </c>
      <c r="D6627" s="17">
        <v>99.43</v>
      </c>
      <c r="E6627" s="17">
        <v>10696</v>
      </c>
      <c r="F6627" s="17">
        <v>-212839.28000000003</v>
      </c>
    </row>
    <row r="6628" spans="2:6" x14ac:dyDescent="0.25">
      <c r="B6628" s="14">
        <v>6583</v>
      </c>
      <c r="C6628" s="17">
        <v>40</v>
      </c>
      <c r="D6628" s="17">
        <v>100.35</v>
      </c>
      <c r="E6628" s="17">
        <v>22155</v>
      </c>
      <c r="F6628" s="17">
        <v>449390.75000000023</v>
      </c>
    </row>
    <row r="6629" spans="2:6" x14ac:dyDescent="0.25">
      <c r="B6629" s="14">
        <v>6584</v>
      </c>
      <c r="C6629" s="17">
        <v>45</v>
      </c>
      <c r="D6629" s="17">
        <v>81.12</v>
      </c>
      <c r="E6629" s="17">
        <v>19291</v>
      </c>
      <c r="F6629" s="17">
        <v>555928.07999999984</v>
      </c>
    </row>
    <row r="6630" spans="2:6" x14ac:dyDescent="0.25">
      <c r="B6630" s="14">
        <v>6585</v>
      </c>
      <c r="C6630" s="17">
        <v>41</v>
      </c>
      <c r="D6630" s="17">
        <v>100.11</v>
      </c>
      <c r="E6630" s="17">
        <v>22451</v>
      </c>
      <c r="F6630" s="17">
        <v>449688.3899999999</v>
      </c>
    </row>
    <row r="6631" spans="2:6" x14ac:dyDescent="0.25">
      <c r="B6631" s="14">
        <v>6586</v>
      </c>
      <c r="C6631" s="17">
        <v>44</v>
      </c>
      <c r="D6631" s="17">
        <v>81.650000000000006</v>
      </c>
      <c r="E6631" s="17">
        <v>17465</v>
      </c>
      <c r="F6631" s="17">
        <v>431057.75</v>
      </c>
    </row>
    <row r="6632" spans="2:6" x14ac:dyDescent="0.25">
      <c r="B6632" s="14">
        <v>6587</v>
      </c>
      <c r="C6632" s="17">
        <v>43</v>
      </c>
      <c r="D6632" s="17">
        <v>88.68</v>
      </c>
      <c r="E6632" s="17">
        <v>19549</v>
      </c>
      <c r="F6632" s="17">
        <v>466038.67999999993</v>
      </c>
    </row>
    <row r="6633" spans="2:6" x14ac:dyDescent="0.25">
      <c r="B6633" s="14">
        <v>6588</v>
      </c>
      <c r="C6633" s="17">
        <v>42</v>
      </c>
      <c r="D6633" s="17">
        <v>88.57</v>
      </c>
      <c r="E6633" s="17">
        <v>15866</v>
      </c>
      <c r="F6633" s="17">
        <v>235710.38000000012</v>
      </c>
    </row>
    <row r="6634" spans="2:6" x14ac:dyDescent="0.25">
      <c r="B6634" s="14">
        <v>6589</v>
      </c>
      <c r="C6634" s="17">
        <v>41</v>
      </c>
      <c r="D6634" s="17">
        <v>75.38</v>
      </c>
      <c r="E6634" s="17">
        <v>20721</v>
      </c>
      <c r="F6634" s="17">
        <v>861969.02</v>
      </c>
    </row>
    <row r="6635" spans="2:6" x14ac:dyDescent="0.25">
      <c r="B6635" s="14">
        <v>6590</v>
      </c>
      <c r="C6635" s="17">
        <v>41</v>
      </c>
      <c r="D6635" s="17">
        <v>76.14</v>
      </c>
      <c r="E6635" s="17">
        <v>14534</v>
      </c>
      <c r="F6635" s="17">
        <v>339753.24</v>
      </c>
    </row>
    <row r="6636" spans="2:6" x14ac:dyDescent="0.25">
      <c r="B6636" s="14">
        <v>6591</v>
      </c>
      <c r="C6636" s="17">
        <v>43</v>
      </c>
      <c r="D6636" s="17">
        <v>92.05</v>
      </c>
      <c r="E6636" s="17">
        <v>17694</v>
      </c>
      <c r="F6636" s="17">
        <v>281531.30000000005</v>
      </c>
    </row>
    <row r="6637" spans="2:6" x14ac:dyDescent="0.25">
      <c r="B6637" s="14">
        <v>6592</v>
      </c>
      <c r="C6637" s="17">
        <v>41</v>
      </c>
      <c r="D6637" s="17">
        <v>78.790000000000006</v>
      </c>
      <c r="E6637" s="17">
        <v>6980</v>
      </c>
      <c r="F6637" s="17">
        <v>-297114.20000000007</v>
      </c>
    </row>
    <row r="6638" spans="2:6" x14ac:dyDescent="0.25">
      <c r="B6638" s="14">
        <v>6593</v>
      </c>
      <c r="C6638" s="17">
        <v>41</v>
      </c>
      <c r="D6638" s="17">
        <v>101.97</v>
      </c>
      <c r="E6638" s="17">
        <v>17918</v>
      </c>
      <c r="F6638" s="17">
        <v>153945.54000000004</v>
      </c>
    </row>
    <row r="6639" spans="2:6" x14ac:dyDescent="0.25">
      <c r="B6639" s="14">
        <v>6594</v>
      </c>
      <c r="C6639" s="17">
        <v>42</v>
      </c>
      <c r="D6639" s="17">
        <v>86.07</v>
      </c>
      <c r="E6639" s="17">
        <v>21110</v>
      </c>
      <c r="F6639" s="17">
        <v>647332.30000000005</v>
      </c>
    </row>
    <row r="6640" spans="2:6" x14ac:dyDescent="0.25">
      <c r="B6640" s="14">
        <v>6595</v>
      </c>
      <c r="C6640" s="17">
        <v>42</v>
      </c>
      <c r="D6640" s="17">
        <v>86.27</v>
      </c>
      <c r="E6640" s="17">
        <v>29729</v>
      </c>
      <c r="F6640" s="17">
        <v>1252732.17</v>
      </c>
    </row>
    <row r="6641" spans="2:6" x14ac:dyDescent="0.25">
      <c r="B6641" s="14">
        <v>6596</v>
      </c>
      <c r="C6641" s="17">
        <v>40</v>
      </c>
      <c r="D6641" s="17">
        <v>80.790000000000006</v>
      </c>
      <c r="E6641" s="17">
        <v>12508</v>
      </c>
      <c r="F6641" s="17">
        <v>128250.67999999993</v>
      </c>
    </row>
    <row r="6642" spans="2:6" x14ac:dyDescent="0.25">
      <c r="B6642" s="14">
        <v>6597</v>
      </c>
      <c r="C6642" s="17">
        <v>42</v>
      </c>
      <c r="D6642" s="17">
        <v>86.33</v>
      </c>
      <c r="E6642" s="17">
        <v>25320</v>
      </c>
      <c r="F6642" s="17">
        <v>939364.40000000014</v>
      </c>
    </row>
    <row r="6643" spans="2:6" x14ac:dyDescent="0.25">
      <c r="B6643" s="14">
        <v>6598</v>
      </c>
      <c r="C6643" s="17">
        <v>40</v>
      </c>
      <c r="D6643" s="17">
        <v>96.94</v>
      </c>
      <c r="E6643" s="17">
        <v>17904</v>
      </c>
      <c r="F6643" s="17">
        <v>261122.24</v>
      </c>
    </row>
    <row r="6644" spans="2:6" x14ac:dyDescent="0.25">
      <c r="B6644" s="14">
        <v>6599</v>
      </c>
      <c r="C6644" s="17">
        <v>43</v>
      </c>
      <c r="D6644" s="17">
        <v>75.209999999999994</v>
      </c>
      <c r="E6644" s="17">
        <v>25304</v>
      </c>
      <c r="F6644" s="17">
        <v>1194310.1600000001</v>
      </c>
    </row>
    <row r="6645" spans="2:6" x14ac:dyDescent="0.25">
      <c r="B6645" s="14">
        <v>6600</v>
      </c>
      <c r="C6645" s="17">
        <v>40</v>
      </c>
      <c r="D6645" s="17">
        <v>97.13</v>
      </c>
      <c r="E6645" s="17">
        <v>18671</v>
      </c>
      <c r="F6645" s="17">
        <v>305174.77</v>
      </c>
    </row>
    <row r="6646" spans="2:6" x14ac:dyDescent="0.25">
      <c r="B6646" s="14">
        <v>6601</v>
      </c>
      <c r="C6646" s="17">
        <v>42</v>
      </c>
      <c r="D6646" s="17">
        <v>83.21</v>
      </c>
      <c r="E6646" s="17">
        <v>20608</v>
      </c>
      <c r="F6646" s="17">
        <v>670664.32000000007</v>
      </c>
    </row>
    <row r="6647" spans="2:6" x14ac:dyDescent="0.25">
      <c r="B6647" s="14">
        <v>6602</v>
      </c>
      <c r="C6647" s="17">
        <v>41</v>
      </c>
      <c r="D6647" s="17">
        <v>103.81</v>
      </c>
      <c r="E6647" s="17">
        <v>21083</v>
      </c>
      <c r="F6647" s="17">
        <v>292487.77</v>
      </c>
    </row>
    <row r="6648" spans="2:6" x14ac:dyDescent="0.25">
      <c r="B6648" s="14">
        <v>6603</v>
      </c>
      <c r="C6648" s="17">
        <v>42</v>
      </c>
      <c r="D6648" s="17">
        <v>78.849999999999994</v>
      </c>
      <c r="E6648" s="17">
        <v>14258</v>
      </c>
      <c r="F6648" s="17">
        <v>264262.70000000019</v>
      </c>
    </row>
    <row r="6649" spans="2:6" x14ac:dyDescent="0.25">
      <c r="B6649" s="14">
        <v>6604</v>
      </c>
      <c r="C6649" s="17">
        <v>40</v>
      </c>
      <c r="D6649" s="17">
        <v>81.63</v>
      </c>
      <c r="E6649" s="17">
        <v>20556</v>
      </c>
      <c r="F6649" s="17">
        <v>740417.7200000002</v>
      </c>
    </row>
    <row r="6650" spans="2:6" x14ac:dyDescent="0.25">
      <c r="B6650" s="14">
        <v>6605</v>
      </c>
      <c r="C6650" s="17">
        <v>40</v>
      </c>
      <c r="D6650" s="17">
        <v>97.53</v>
      </c>
      <c r="E6650" s="17">
        <v>10228</v>
      </c>
      <c r="F6650" s="17">
        <v>-221284.83999999997</v>
      </c>
    </row>
    <row r="6651" spans="2:6" x14ac:dyDescent="0.25">
      <c r="B6651" s="14">
        <v>6606</v>
      </c>
      <c r="C6651" s="17">
        <v>42</v>
      </c>
      <c r="D6651" s="17">
        <v>101.75</v>
      </c>
      <c r="E6651" s="17">
        <v>20691</v>
      </c>
      <c r="F6651" s="17">
        <v>293177.75</v>
      </c>
    </row>
    <row r="6652" spans="2:6" x14ac:dyDescent="0.25">
      <c r="B6652" s="14">
        <v>6607</v>
      </c>
      <c r="C6652" s="17">
        <v>42</v>
      </c>
      <c r="D6652" s="17">
        <v>100.12</v>
      </c>
      <c r="E6652" s="17">
        <v>18486</v>
      </c>
      <c r="F6652" s="17">
        <v>201483.67999999993</v>
      </c>
    </row>
    <row r="6653" spans="2:6" x14ac:dyDescent="0.25">
      <c r="B6653" s="14">
        <v>6608</v>
      </c>
      <c r="C6653" s="17">
        <v>44</v>
      </c>
      <c r="D6653" s="17">
        <v>81.209999999999994</v>
      </c>
      <c r="E6653" s="17">
        <v>17019</v>
      </c>
      <c r="F6653" s="17">
        <v>405832.01</v>
      </c>
    </row>
    <row r="6654" spans="2:6" x14ac:dyDescent="0.25">
      <c r="B6654" s="14">
        <v>6609</v>
      </c>
      <c r="C6654" s="17">
        <v>42</v>
      </c>
      <c r="D6654" s="17">
        <v>80.489999999999995</v>
      </c>
      <c r="E6654" s="17">
        <v>19352</v>
      </c>
      <c r="F6654" s="17">
        <v>630621.52</v>
      </c>
    </row>
    <row r="6655" spans="2:6" x14ac:dyDescent="0.25">
      <c r="B6655" s="14">
        <v>6610</v>
      </c>
      <c r="C6655" s="17">
        <v>42</v>
      </c>
      <c r="D6655" s="17">
        <v>79.900000000000006</v>
      </c>
      <c r="E6655" s="17">
        <v>18013</v>
      </c>
      <c r="F6655" s="17">
        <v>538802.29999999981</v>
      </c>
    </row>
    <row r="6656" spans="2:6" x14ac:dyDescent="0.25">
      <c r="B6656" s="14">
        <v>6611</v>
      </c>
      <c r="C6656" s="17">
        <v>43</v>
      </c>
      <c r="D6656" s="17">
        <v>92.61</v>
      </c>
      <c r="E6656" s="17">
        <v>14513</v>
      </c>
      <c r="F6656" s="17">
        <v>69979.070000000065</v>
      </c>
    </row>
    <row r="6657" spans="2:6" x14ac:dyDescent="0.25">
      <c r="B6657" s="14">
        <v>6612</v>
      </c>
      <c r="C6657" s="17">
        <v>41</v>
      </c>
      <c r="D6657" s="17">
        <v>100.6</v>
      </c>
      <c r="E6657" s="17">
        <v>19618</v>
      </c>
      <c r="F6657" s="17">
        <v>276073.20000000019</v>
      </c>
    </row>
    <row r="6658" spans="2:6" x14ac:dyDescent="0.25">
      <c r="B6658" s="14">
        <v>6613</v>
      </c>
      <c r="C6658" s="17">
        <v>39</v>
      </c>
      <c r="D6658" s="17">
        <v>95.68</v>
      </c>
      <c r="E6658" s="17">
        <v>18132</v>
      </c>
      <c r="F6658" s="17">
        <v>316250.23999999999</v>
      </c>
    </row>
    <row r="6659" spans="2:6" x14ac:dyDescent="0.25">
      <c r="B6659" s="14">
        <v>6614</v>
      </c>
      <c r="C6659" s="17">
        <v>43</v>
      </c>
      <c r="D6659" s="17">
        <v>103.39</v>
      </c>
      <c r="E6659" s="17">
        <v>20797</v>
      </c>
      <c r="F6659" s="17">
        <v>244130.16999999993</v>
      </c>
    </row>
    <row r="6660" spans="2:6" x14ac:dyDescent="0.25">
      <c r="B6660" s="14">
        <v>6615</v>
      </c>
      <c r="C6660" s="17">
        <v>41</v>
      </c>
      <c r="D6660" s="17">
        <v>98.06</v>
      </c>
      <c r="E6660" s="17">
        <v>18618</v>
      </c>
      <c r="F6660" s="17">
        <v>265962.91999999993</v>
      </c>
    </row>
    <row r="6661" spans="2:6" x14ac:dyDescent="0.25">
      <c r="B6661" s="14">
        <v>6616</v>
      </c>
      <c r="C6661" s="17">
        <v>39</v>
      </c>
      <c r="D6661" s="17">
        <v>75.430000000000007</v>
      </c>
      <c r="E6661" s="17">
        <v>22768</v>
      </c>
      <c r="F6661" s="17">
        <v>1075489.7599999998</v>
      </c>
    </row>
    <row r="6662" spans="2:6" x14ac:dyDescent="0.25">
      <c r="B6662" s="14">
        <v>6617</v>
      </c>
      <c r="C6662" s="17">
        <v>42</v>
      </c>
      <c r="D6662" s="17">
        <v>103.96</v>
      </c>
      <c r="E6662" s="17">
        <v>18458</v>
      </c>
      <c r="F6662" s="17">
        <v>129012.32000000007</v>
      </c>
    </row>
    <row r="6663" spans="2:6" x14ac:dyDescent="0.25">
      <c r="B6663" s="14">
        <v>6618</v>
      </c>
      <c r="C6663" s="17">
        <v>40</v>
      </c>
      <c r="D6663" s="17">
        <v>80.33</v>
      </c>
      <c r="E6663" s="17">
        <v>20256</v>
      </c>
      <c r="F6663" s="17">
        <v>743539.52</v>
      </c>
    </row>
    <row r="6664" spans="2:6" x14ac:dyDescent="0.25">
      <c r="B6664" s="14">
        <v>6619</v>
      </c>
      <c r="C6664" s="17">
        <v>43</v>
      </c>
      <c r="D6664" s="17">
        <v>96.61</v>
      </c>
      <c r="E6664" s="17">
        <v>15713</v>
      </c>
      <c r="F6664" s="17">
        <v>83195.070000000065</v>
      </c>
    </row>
    <row r="6665" spans="2:6" x14ac:dyDescent="0.25">
      <c r="B6665" s="14">
        <v>6620</v>
      </c>
      <c r="C6665" s="17">
        <v>42</v>
      </c>
      <c r="D6665" s="17">
        <v>93.73</v>
      </c>
      <c r="E6665" s="17">
        <v>8903</v>
      </c>
      <c r="F6665" s="17">
        <v>-286707.19000000006</v>
      </c>
    </row>
    <row r="6666" spans="2:6" x14ac:dyDescent="0.25">
      <c r="B6666" s="14">
        <v>6621</v>
      </c>
      <c r="C6666" s="17">
        <v>39</v>
      </c>
      <c r="D6666" s="17">
        <v>81.58</v>
      </c>
      <c r="E6666" s="17">
        <v>25581</v>
      </c>
      <c r="F6666" s="17">
        <v>1156062.02</v>
      </c>
    </row>
    <row r="6667" spans="2:6" x14ac:dyDescent="0.25">
      <c r="B6667" s="14">
        <v>6622</v>
      </c>
      <c r="C6667" s="17">
        <v>43</v>
      </c>
      <c r="D6667" s="17">
        <v>83.92</v>
      </c>
      <c r="E6667" s="17">
        <v>14822</v>
      </c>
      <c r="F6667" s="17">
        <v>218369.76</v>
      </c>
    </row>
    <row r="6668" spans="2:6" x14ac:dyDescent="0.25">
      <c r="B6668" s="14">
        <v>6623</v>
      </c>
      <c r="C6668" s="17">
        <v>42</v>
      </c>
      <c r="D6668" s="17">
        <v>104.49</v>
      </c>
      <c r="E6668" s="17">
        <v>14574</v>
      </c>
      <c r="F6668" s="17">
        <v>-84719.259999999893</v>
      </c>
    </row>
    <row r="6669" spans="2:6" x14ac:dyDescent="0.25">
      <c r="B6669" s="14">
        <v>6624</v>
      </c>
      <c r="C6669" s="17">
        <v>44</v>
      </c>
      <c r="D6669" s="17">
        <v>91.88</v>
      </c>
      <c r="E6669" s="17">
        <v>16389</v>
      </c>
      <c r="F6669" s="17">
        <v>184473.68000000005</v>
      </c>
    </row>
    <row r="6670" spans="2:6" x14ac:dyDescent="0.25">
      <c r="B6670" s="14">
        <v>6625</v>
      </c>
      <c r="C6670" s="17">
        <v>44</v>
      </c>
      <c r="D6670" s="17">
        <v>94.74</v>
      </c>
      <c r="E6670" s="17">
        <v>18275</v>
      </c>
      <c r="F6670" s="17">
        <v>251251.5</v>
      </c>
    </row>
    <row r="6671" spans="2:6" x14ac:dyDescent="0.25">
      <c r="B6671" s="14">
        <v>6626</v>
      </c>
      <c r="C6671" s="17">
        <v>40</v>
      </c>
      <c r="D6671" s="17">
        <v>80.25</v>
      </c>
      <c r="E6671" s="17">
        <v>21111</v>
      </c>
      <c r="F6671" s="17">
        <v>812491.25</v>
      </c>
    </row>
    <row r="6672" spans="2:6" x14ac:dyDescent="0.25">
      <c r="B6672" s="14">
        <v>6627</v>
      </c>
      <c r="C6672" s="17">
        <v>41</v>
      </c>
      <c r="D6672" s="17">
        <v>92.24</v>
      </c>
      <c r="E6672" s="17">
        <v>16964</v>
      </c>
      <c r="F6672" s="17">
        <v>265552.64000000013</v>
      </c>
    </row>
    <row r="6673" spans="2:6" x14ac:dyDescent="0.25">
      <c r="B6673" s="14">
        <v>6628</v>
      </c>
      <c r="C6673" s="17">
        <v>43</v>
      </c>
      <c r="D6673" s="17">
        <v>91.03</v>
      </c>
      <c r="E6673" s="17">
        <v>14598</v>
      </c>
      <c r="F6673" s="17">
        <v>98432.059999999939</v>
      </c>
    </row>
    <row r="6674" spans="2:6" x14ac:dyDescent="0.25">
      <c r="B6674" s="14">
        <v>6629</v>
      </c>
      <c r="C6674" s="17">
        <v>43</v>
      </c>
      <c r="D6674" s="17">
        <v>82.92</v>
      </c>
      <c r="E6674" s="17">
        <v>13088</v>
      </c>
      <c r="F6674" s="17">
        <v>106471.03999999992</v>
      </c>
    </row>
    <row r="6675" spans="2:6" x14ac:dyDescent="0.25">
      <c r="B6675" s="14">
        <v>6630</v>
      </c>
      <c r="C6675" s="17">
        <v>41</v>
      </c>
      <c r="D6675" s="17">
        <v>82.32</v>
      </c>
      <c r="E6675" s="17">
        <v>14296</v>
      </c>
      <c r="F6675" s="17">
        <v>231921.28000000003</v>
      </c>
    </row>
    <row r="6676" spans="2:6" x14ac:dyDescent="0.25">
      <c r="B6676" s="14">
        <v>6631</v>
      </c>
      <c r="C6676" s="17">
        <v>39</v>
      </c>
      <c r="D6676" s="17">
        <v>102.91</v>
      </c>
      <c r="E6676" s="17">
        <v>18999</v>
      </c>
      <c r="F6676" s="17">
        <v>234652.91000000015</v>
      </c>
    </row>
    <row r="6677" spans="2:6" x14ac:dyDescent="0.25">
      <c r="B6677" s="14">
        <v>6632</v>
      </c>
      <c r="C6677" s="17">
        <v>40</v>
      </c>
      <c r="D6677" s="17">
        <v>102.94</v>
      </c>
      <c r="E6677" s="17">
        <v>14899</v>
      </c>
      <c r="F6677" s="17">
        <v>-14762.059999999939</v>
      </c>
    </row>
    <row r="6678" spans="2:6" x14ac:dyDescent="0.25">
      <c r="B6678" s="14">
        <v>6633</v>
      </c>
      <c r="C6678" s="17">
        <v>42</v>
      </c>
      <c r="D6678" s="17">
        <v>102.68</v>
      </c>
      <c r="E6678" s="17">
        <v>10494</v>
      </c>
      <c r="F6678" s="17">
        <v>-279965.92000000004</v>
      </c>
    </row>
    <row r="6679" spans="2:6" x14ac:dyDescent="0.25">
      <c r="B6679" s="14">
        <v>6634</v>
      </c>
      <c r="C6679" s="17">
        <v>44</v>
      </c>
      <c r="D6679" s="17">
        <v>96.16</v>
      </c>
      <c r="E6679" s="17">
        <v>21252</v>
      </c>
      <c r="F6679" s="17">
        <v>400467.68000000017</v>
      </c>
    </row>
    <row r="6680" spans="2:6" x14ac:dyDescent="0.25">
      <c r="B6680" s="14">
        <v>6635</v>
      </c>
      <c r="C6680" s="17">
        <v>44</v>
      </c>
      <c r="D6680" s="17">
        <v>104.29</v>
      </c>
      <c r="E6680" s="17">
        <v>14226</v>
      </c>
      <c r="F6680" s="17">
        <v>-128599.54000000004</v>
      </c>
    </row>
    <row r="6681" spans="2:6" x14ac:dyDescent="0.25">
      <c r="B6681" s="14">
        <v>6636</v>
      </c>
      <c r="C6681" s="17">
        <v>40</v>
      </c>
      <c r="D6681" s="17">
        <v>78.66</v>
      </c>
      <c r="E6681" s="17">
        <v>18805</v>
      </c>
      <c r="F6681" s="17">
        <v>660793.69999999995</v>
      </c>
    </row>
    <row r="6682" spans="2:6" x14ac:dyDescent="0.25">
      <c r="B6682" s="14">
        <v>6637</v>
      </c>
      <c r="C6682" s="17">
        <v>40</v>
      </c>
      <c r="D6682" s="17">
        <v>86.51</v>
      </c>
      <c r="E6682" s="17">
        <v>19972</v>
      </c>
      <c r="F6682" s="17">
        <v>597770.2799999998</v>
      </c>
    </row>
    <row r="6683" spans="2:6" x14ac:dyDescent="0.25">
      <c r="B6683" s="14">
        <v>6638</v>
      </c>
      <c r="C6683" s="17">
        <v>41</v>
      </c>
      <c r="D6683" s="17">
        <v>91.84</v>
      </c>
      <c r="E6683" s="17">
        <v>19855</v>
      </c>
      <c r="F6683" s="17">
        <v>463606.80000000005</v>
      </c>
    </row>
    <row r="6684" spans="2:6" x14ac:dyDescent="0.25">
      <c r="B6684" s="14">
        <v>6639</v>
      </c>
      <c r="C6684" s="17">
        <v>39</v>
      </c>
      <c r="D6684" s="17">
        <v>76.91</v>
      </c>
      <c r="E6684" s="17">
        <v>14174</v>
      </c>
      <c r="F6684" s="17">
        <v>327717.66000000015</v>
      </c>
    </row>
    <row r="6685" spans="2:6" x14ac:dyDescent="0.25">
      <c r="B6685" s="14">
        <v>6640</v>
      </c>
      <c r="C6685" s="17">
        <v>42</v>
      </c>
      <c r="D6685" s="17">
        <v>87.78</v>
      </c>
      <c r="E6685" s="17">
        <v>18651</v>
      </c>
      <c r="F6685" s="17">
        <v>441022.22</v>
      </c>
    </row>
    <row r="6686" spans="2:6" x14ac:dyDescent="0.25">
      <c r="B6686" s="14">
        <v>6641</v>
      </c>
      <c r="C6686" s="17">
        <v>40</v>
      </c>
      <c r="D6686" s="17">
        <v>101.86</v>
      </c>
      <c r="E6686" s="17">
        <v>6718</v>
      </c>
      <c r="F6686" s="17">
        <v>-466133.48</v>
      </c>
    </row>
    <row r="6687" spans="2:6" x14ac:dyDescent="0.25">
      <c r="B6687" s="14">
        <v>6642</v>
      </c>
      <c r="C6687" s="17">
        <v>42</v>
      </c>
      <c r="D6687" s="17">
        <v>77.55</v>
      </c>
      <c r="E6687" s="17">
        <v>15108</v>
      </c>
      <c r="F6687" s="17">
        <v>350330.60000000009</v>
      </c>
    </row>
    <row r="6688" spans="2:6" x14ac:dyDescent="0.25">
      <c r="B6688" s="14">
        <v>6643</v>
      </c>
      <c r="C6688" s="17">
        <v>44</v>
      </c>
      <c r="D6688" s="17">
        <v>99.77</v>
      </c>
      <c r="E6688" s="17">
        <v>14272</v>
      </c>
      <c r="F6688" s="17">
        <v>-61757.439999999944</v>
      </c>
    </row>
    <row r="6689" spans="2:6" x14ac:dyDescent="0.25">
      <c r="B6689" s="14">
        <v>6644</v>
      </c>
      <c r="C6689" s="17">
        <v>42</v>
      </c>
      <c r="D6689" s="17">
        <v>82.58</v>
      </c>
      <c r="E6689" s="17">
        <v>17287</v>
      </c>
      <c r="F6689" s="17">
        <v>436498.54000000004</v>
      </c>
    </row>
    <row r="6690" spans="2:6" x14ac:dyDescent="0.25">
      <c r="B6690" s="14">
        <v>6645</v>
      </c>
      <c r="C6690" s="17">
        <v>41</v>
      </c>
      <c r="D6690" s="17">
        <v>87.59</v>
      </c>
      <c r="E6690" s="17">
        <v>15770</v>
      </c>
      <c r="F6690" s="17">
        <v>260365.69999999995</v>
      </c>
    </row>
    <row r="6691" spans="2:6" x14ac:dyDescent="0.25">
      <c r="B6691" s="14">
        <v>6646</v>
      </c>
      <c r="C6691" s="17">
        <v>41</v>
      </c>
      <c r="D6691" s="17">
        <v>99.96</v>
      </c>
      <c r="E6691" s="17">
        <v>8328</v>
      </c>
      <c r="F6691" s="17">
        <v>-366642.87999999995</v>
      </c>
    </row>
    <row r="6692" spans="2:6" x14ac:dyDescent="0.25">
      <c r="B6692" s="14">
        <v>6647</v>
      </c>
      <c r="C6692" s="17">
        <v>40</v>
      </c>
      <c r="D6692" s="17">
        <v>99.85</v>
      </c>
      <c r="E6692" s="17">
        <v>10770</v>
      </c>
      <c r="F6692" s="17">
        <v>-212954.49999999988</v>
      </c>
    </row>
    <row r="6693" spans="2:6" x14ac:dyDescent="0.25">
      <c r="B6693" s="14">
        <v>6648</v>
      </c>
      <c r="C6693" s="17">
        <v>42</v>
      </c>
      <c r="D6693" s="17">
        <v>80.2</v>
      </c>
      <c r="E6693" s="17">
        <v>17383</v>
      </c>
      <c r="F6693" s="17">
        <v>485014.39999999991</v>
      </c>
    </row>
    <row r="6694" spans="2:6" x14ac:dyDescent="0.25">
      <c r="B6694" s="14">
        <v>6649</v>
      </c>
      <c r="C6694" s="17">
        <v>42</v>
      </c>
      <c r="D6694" s="17">
        <v>90.34</v>
      </c>
      <c r="E6694" s="17">
        <v>18088</v>
      </c>
      <c r="F6694" s="17">
        <v>355746.07999999984</v>
      </c>
    </row>
    <row r="6695" spans="2:6" x14ac:dyDescent="0.25">
      <c r="B6695" s="14">
        <v>6650</v>
      </c>
      <c r="C6695" s="17">
        <v>42</v>
      </c>
      <c r="D6695" s="17">
        <v>76.3</v>
      </c>
      <c r="E6695" s="17">
        <v>21346</v>
      </c>
      <c r="F6695" s="17">
        <v>872622.2</v>
      </c>
    </row>
    <row r="6696" spans="2:6" x14ac:dyDescent="0.25">
      <c r="B6696" s="14">
        <v>6651</v>
      </c>
      <c r="C6696" s="17">
        <v>41</v>
      </c>
      <c r="D6696" s="17">
        <v>86.98</v>
      </c>
      <c r="E6696" s="17">
        <v>13792</v>
      </c>
      <c r="F6696" s="17">
        <v>129507.83999999997</v>
      </c>
    </row>
    <row r="6697" spans="2:6" x14ac:dyDescent="0.25">
      <c r="B6697" s="14">
        <v>6652</v>
      </c>
      <c r="C6697" s="17">
        <v>44</v>
      </c>
      <c r="D6697" s="17">
        <v>89.46</v>
      </c>
      <c r="E6697" s="17">
        <v>17204</v>
      </c>
      <c r="F6697" s="17">
        <v>277550.16000000015</v>
      </c>
    </row>
    <row r="6698" spans="2:6" x14ac:dyDescent="0.25">
      <c r="B6698" s="14">
        <v>6653</v>
      </c>
      <c r="C6698" s="17">
        <v>40</v>
      </c>
      <c r="D6698" s="17">
        <v>81.349999999999994</v>
      </c>
      <c r="E6698" s="17">
        <v>19130</v>
      </c>
      <c r="F6698" s="17">
        <v>635444.5</v>
      </c>
    </row>
    <row r="6699" spans="2:6" x14ac:dyDescent="0.25">
      <c r="B6699" s="14">
        <v>6654</v>
      </c>
      <c r="C6699" s="17">
        <v>45</v>
      </c>
      <c r="D6699" s="17">
        <v>100.24</v>
      </c>
      <c r="E6699" s="17">
        <v>25330</v>
      </c>
      <c r="F6699" s="17">
        <v>511740.80000000005</v>
      </c>
    </row>
    <row r="6700" spans="2:6" x14ac:dyDescent="0.25">
      <c r="B6700" s="14">
        <v>6655</v>
      </c>
      <c r="C6700" s="17">
        <v>41</v>
      </c>
      <c r="D6700" s="17">
        <v>92.43</v>
      </c>
      <c r="E6700" s="17">
        <v>11317</v>
      </c>
      <c r="F6700" s="17">
        <v>-107944.31000000006</v>
      </c>
    </row>
    <row r="6701" spans="2:6" x14ac:dyDescent="0.25">
      <c r="B6701" s="14">
        <v>6656</v>
      </c>
      <c r="C6701" s="17">
        <v>43</v>
      </c>
      <c r="D6701" s="17">
        <v>100.17</v>
      </c>
      <c r="E6701" s="17">
        <v>18733</v>
      </c>
      <c r="F6701" s="17">
        <v>195863.39</v>
      </c>
    </row>
    <row r="6702" spans="2:6" x14ac:dyDescent="0.25">
      <c r="B6702" s="14">
        <v>6657</v>
      </c>
      <c r="C6702" s="17">
        <v>41</v>
      </c>
      <c r="D6702" s="17">
        <v>76.900000000000006</v>
      </c>
      <c r="E6702" s="17">
        <v>15942</v>
      </c>
      <c r="F6702" s="17">
        <v>442896.19999999995</v>
      </c>
    </row>
    <row r="6703" spans="2:6" x14ac:dyDescent="0.25">
      <c r="B6703" s="14">
        <v>6658</v>
      </c>
      <c r="C6703" s="17">
        <v>44</v>
      </c>
      <c r="D6703" s="17">
        <v>94.39</v>
      </c>
      <c r="E6703" s="17">
        <v>20779</v>
      </c>
      <c r="F6703" s="17">
        <v>409415.18999999994</v>
      </c>
    </row>
    <row r="6704" spans="2:6" x14ac:dyDescent="0.25">
      <c r="B6704" s="14">
        <v>6659</v>
      </c>
      <c r="C6704" s="17">
        <v>42</v>
      </c>
      <c r="D6704" s="17">
        <v>87.26</v>
      </c>
      <c r="E6704" s="17">
        <v>18911</v>
      </c>
      <c r="F6704" s="17">
        <v>468853.1399999999</v>
      </c>
    </row>
    <row r="6705" spans="2:6" x14ac:dyDescent="0.25">
      <c r="B6705" s="14">
        <v>6660</v>
      </c>
      <c r="C6705" s="17">
        <v>40</v>
      </c>
      <c r="D6705" s="17">
        <v>83.15</v>
      </c>
      <c r="E6705" s="17">
        <v>19555</v>
      </c>
      <c r="F6705" s="17">
        <v>633246.75</v>
      </c>
    </row>
    <row r="6706" spans="2:6" x14ac:dyDescent="0.25">
      <c r="B6706" s="14">
        <v>6661</v>
      </c>
      <c r="C6706" s="17">
        <v>43</v>
      </c>
      <c r="D6706" s="17">
        <v>98.54</v>
      </c>
      <c r="E6706" s="17">
        <v>22046</v>
      </c>
      <c r="F6706" s="17">
        <v>416763.15999999992</v>
      </c>
    </row>
    <row r="6707" spans="2:6" x14ac:dyDescent="0.25">
      <c r="B6707" s="14">
        <v>6662</v>
      </c>
      <c r="C6707" s="17">
        <v>42</v>
      </c>
      <c r="D6707" s="17">
        <v>76.180000000000007</v>
      </c>
      <c r="E6707" s="17">
        <v>12777</v>
      </c>
      <c r="F6707" s="17">
        <v>182637.1399999999</v>
      </c>
    </row>
    <row r="6708" spans="2:6" x14ac:dyDescent="0.25">
      <c r="B6708" s="14">
        <v>6663</v>
      </c>
      <c r="C6708" s="17">
        <v>40</v>
      </c>
      <c r="D6708" s="17">
        <v>79.87</v>
      </c>
      <c r="E6708" s="17">
        <v>20894</v>
      </c>
      <c r="F6708" s="17">
        <v>803342.22</v>
      </c>
    </row>
    <row r="6709" spans="2:6" x14ac:dyDescent="0.25">
      <c r="B6709" s="14">
        <v>6664</v>
      </c>
      <c r="C6709" s="17">
        <v>42</v>
      </c>
      <c r="D6709" s="17">
        <v>103.08</v>
      </c>
      <c r="E6709" s="17">
        <v>14241</v>
      </c>
      <c r="F6709" s="17">
        <v>-82125.280000000028</v>
      </c>
    </row>
    <row r="6710" spans="2:6" x14ac:dyDescent="0.25">
      <c r="B6710" s="14">
        <v>6665</v>
      </c>
      <c r="C6710" s="17">
        <v>42</v>
      </c>
      <c r="D6710" s="17">
        <v>75.72</v>
      </c>
      <c r="E6710" s="17">
        <v>10008</v>
      </c>
      <c r="F6710" s="17">
        <v>-36549.760000000009</v>
      </c>
    </row>
    <row r="6711" spans="2:6" x14ac:dyDescent="0.25">
      <c r="B6711" s="14">
        <v>6666</v>
      </c>
      <c r="C6711" s="17">
        <v>41</v>
      </c>
      <c r="D6711" s="17">
        <v>91.24</v>
      </c>
      <c r="E6711" s="17">
        <v>13628</v>
      </c>
      <c r="F6711" s="17">
        <v>59805.280000000028</v>
      </c>
    </row>
    <row r="6712" spans="2:6" x14ac:dyDescent="0.25">
      <c r="B6712" s="14">
        <v>6667</v>
      </c>
      <c r="C6712" s="17">
        <v>43</v>
      </c>
      <c r="D6712" s="17">
        <v>104.1</v>
      </c>
      <c r="E6712" s="17">
        <v>17968</v>
      </c>
      <c r="F6712" s="17">
        <v>82539.20000000007</v>
      </c>
    </row>
    <row r="6713" spans="2:6" x14ac:dyDescent="0.25">
      <c r="B6713" s="14">
        <v>6668</v>
      </c>
      <c r="C6713" s="17">
        <v>41</v>
      </c>
      <c r="D6713" s="17">
        <v>85.2</v>
      </c>
      <c r="E6713" s="17">
        <v>23558</v>
      </c>
      <c r="F6713" s="17">
        <v>865022.39999999991</v>
      </c>
    </row>
    <row r="6714" spans="2:6" x14ac:dyDescent="0.25">
      <c r="B6714" s="14">
        <v>6669</v>
      </c>
      <c r="C6714" s="17">
        <v>40</v>
      </c>
      <c r="D6714" s="17">
        <v>82.19</v>
      </c>
      <c r="E6714" s="17">
        <v>14772</v>
      </c>
      <c r="F6714" s="17">
        <v>284637.32000000007</v>
      </c>
    </row>
    <row r="6715" spans="2:6" x14ac:dyDescent="0.25">
      <c r="B6715" s="14">
        <v>6670</v>
      </c>
      <c r="C6715" s="17">
        <v>41</v>
      </c>
      <c r="D6715" s="17">
        <v>96.26</v>
      </c>
      <c r="E6715" s="17">
        <v>22488</v>
      </c>
      <c r="F6715" s="17">
        <v>538409.11999999988</v>
      </c>
    </row>
    <row r="6716" spans="2:6" x14ac:dyDescent="0.25">
      <c r="B6716" s="14">
        <v>6671</v>
      </c>
      <c r="C6716" s="17">
        <v>45</v>
      </c>
      <c r="D6716" s="17">
        <v>83.66</v>
      </c>
      <c r="E6716" s="17">
        <v>21458</v>
      </c>
      <c r="F6716" s="17">
        <v>659355.72</v>
      </c>
    </row>
    <row r="6717" spans="2:6" x14ac:dyDescent="0.25">
      <c r="B6717" s="14">
        <v>6672</v>
      </c>
      <c r="C6717" s="17">
        <v>43</v>
      </c>
      <c r="D6717" s="17">
        <v>99.32</v>
      </c>
      <c r="E6717" s="17">
        <v>10105</v>
      </c>
      <c r="F6717" s="17">
        <v>-277248.59999999998</v>
      </c>
    </row>
    <row r="6718" spans="2:6" x14ac:dyDescent="0.25">
      <c r="B6718" s="14">
        <v>6673</v>
      </c>
      <c r="C6718" s="17">
        <v>41</v>
      </c>
      <c r="D6718" s="17">
        <v>99.74</v>
      </c>
      <c r="E6718" s="17">
        <v>7025</v>
      </c>
      <c r="F6718" s="17">
        <v>-440723.49999999994</v>
      </c>
    </row>
    <row r="6719" spans="2:6" x14ac:dyDescent="0.25">
      <c r="B6719" s="14">
        <v>6674</v>
      </c>
      <c r="C6719" s="17">
        <v>42</v>
      </c>
      <c r="D6719" s="17">
        <v>79.36</v>
      </c>
      <c r="E6719" s="17">
        <v>17450</v>
      </c>
      <c r="F6719" s="17">
        <v>504818</v>
      </c>
    </row>
    <row r="6720" spans="2:6" x14ac:dyDescent="0.25">
      <c r="B6720" s="14">
        <v>6675</v>
      </c>
      <c r="C6720" s="17">
        <v>39</v>
      </c>
      <c r="D6720" s="17">
        <v>86.39</v>
      </c>
      <c r="E6720" s="17">
        <v>15418</v>
      </c>
      <c r="F6720" s="17">
        <v>284918.98</v>
      </c>
    </row>
    <row r="6721" spans="2:6" x14ac:dyDescent="0.25">
      <c r="B6721" s="14">
        <v>6676</v>
      </c>
      <c r="C6721" s="17">
        <v>45</v>
      </c>
      <c r="D6721" s="17">
        <v>97.23</v>
      </c>
      <c r="E6721" s="17">
        <v>11736</v>
      </c>
      <c r="F6721" s="17">
        <v>-183747.28000000003</v>
      </c>
    </row>
    <row r="6722" spans="2:6" x14ac:dyDescent="0.25">
      <c r="B6722" s="14">
        <v>6677</v>
      </c>
      <c r="C6722" s="17">
        <v>41</v>
      </c>
      <c r="D6722" s="17">
        <v>93.35</v>
      </c>
      <c r="E6722" s="17">
        <v>17507</v>
      </c>
      <c r="F6722" s="17">
        <v>281827.55000000005</v>
      </c>
    </row>
    <row r="6723" spans="2:6" x14ac:dyDescent="0.25">
      <c r="B6723" s="14">
        <v>6678</v>
      </c>
      <c r="C6723" s="17">
        <v>40</v>
      </c>
      <c r="D6723" s="17">
        <v>94.72</v>
      </c>
      <c r="E6723" s="17">
        <v>29596</v>
      </c>
      <c r="F6723" s="17">
        <v>1052430.8800000001</v>
      </c>
    </row>
    <row r="6724" spans="2:6" x14ac:dyDescent="0.25">
      <c r="B6724" s="14">
        <v>6679</v>
      </c>
      <c r="C6724" s="17">
        <v>40</v>
      </c>
      <c r="D6724" s="17">
        <v>91.16</v>
      </c>
      <c r="E6724" s="17">
        <v>15986</v>
      </c>
      <c r="F6724" s="17">
        <v>234490.23999999999</v>
      </c>
    </row>
    <row r="6725" spans="2:6" x14ac:dyDescent="0.25">
      <c r="B6725" s="14">
        <v>6680</v>
      </c>
      <c r="C6725" s="17">
        <v>43</v>
      </c>
      <c r="D6725" s="17">
        <v>78.89</v>
      </c>
      <c r="E6725" s="17">
        <v>11381</v>
      </c>
      <c r="F6725" s="17">
        <v>27588.910000000033</v>
      </c>
    </row>
    <row r="6726" spans="2:6" x14ac:dyDescent="0.25">
      <c r="B6726" s="14">
        <v>6681</v>
      </c>
      <c r="C6726" s="17">
        <v>43</v>
      </c>
      <c r="D6726" s="17">
        <v>88.54</v>
      </c>
      <c r="E6726" s="17">
        <v>22892</v>
      </c>
      <c r="F6726" s="17">
        <v>694294.31999999983</v>
      </c>
    </row>
    <row r="6727" spans="2:6" x14ac:dyDescent="0.25">
      <c r="B6727" s="14">
        <v>6682</v>
      </c>
      <c r="C6727" s="17">
        <v>41</v>
      </c>
      <c r="D6727" s="17">
        <v>83.78</v>
      </c>
      <c r="E6727" s="17">
        <v>17850</v>
      </c>
      <c r="F6727" s="17">
        <v>474827</v>
      </c>
    </row>
    <row r="6728" spans="2:6" x14ac:dyDescent="0.25">
      <c r="B6728" s="14">
        <v>6683</v>
      </c>
      <c r="C6728" s="17">
        <v>39</v>
      </c>
      <c r="D6728" s="17">
        <v>95.54</v>
      </c>
      <c r="E6728" s="17">
        <v>25635</v>
      </c>
      <c r="F6728" s="17">
        <v>802432.09999999986</v>
      </c>
    </row>
    <row r="6729" spans="2:6" x14ac:dyDescent="0.25">
      <c r="B6729" s="14">
        <v>6684</v>
      </c>
      <c r="C6729" s="17">
        <v>39</v>
      </c>
      <c r="D6729" s="17">
        <v>75.56</v>
      </c>
      <c r="E6729" s="17">
        <v>16485</v>
      </c>
      <c r="F6729" s="17">
        <v>541993.39999999991</v>
      </c>
    </row>
    <row r="6730" spans="2:6" x14ac:dyDescent="0.25">
      <c r="B6730" s="14">
        <v>6685</v>
      </c>
      <c r="C6730" s="17">
        <v>39</v>
      </c>
      <c r="D6730" s="17">
        <v>95.4</v>
      </c>
      <c r="E6730" s="17">
        <v>22635</v>
      </c>
      <c r="F6730" s="17">
        <v>612220.99999999977</v>
      </c>
    </row>
    <row r="6731" spans="2:6" x14ac:dyDescent="0.25">
      <c r="B6731" s="14">
        <v>6686</v>
      </c>
      <c r="C6731" s="17">
        <v>41</v>
      </c>
      <c r="D6731" s="17">
        <v>94.41</v>
      </c>
      <c r="E6731" s="17">
        <v>15800</v>
      </c>
      <c r="F6731" s="17">
        <v>154722</v>
      </c>
    </row>
    <row r="6732" spans="2:6" x14ac:dyDescent="0.25">
      <c r="B6732" s="14">
        <v>6687</v>
      </c>
      <c r="C6732" s="17">
        <v>45</v>
      </c>
      <c r="D6732" s="17">
        <v>98.53</v>
      </c>
      <c r="E6732" s="17">
        <v>23673</v>
      </c>
      <c r="F6732" s="17">
        <v>463141.31000000006</v>
      </c>
    </row>
    <row r="6733" spans="2:6" x14ac:dyDescent="0.25">
      <c r="B6733" s="14">
        <v>6688</v>
      </c>
      <c r="C6733" s="17">
        <v>41</v>
      </c>
      <c r="D6733" s="17">
        <v>93.9</v>
      </c>
      <c r="E6733" s="17">
        <v>11921</v>
      </c>
      <c r="F6733" s="17">
        <v>-85863.900000000023</v>
      </c>
    </row>
    <row r="6734" spans="2:6" x14ac:dyDescent="0.25">
      <c r="B6734" s="14">
        <v>6689</v>
      </c>
      <c r="C6734" s="17">
        <v>41</v>
      </c>
      <c r="D6734" s="17">
        <v>80.5</v>
      </c>
      <c r="E6734" s="17">
        <v>7258</v>
      </c>
      <c r="F6734" s="17">
        <v>-287505</v>
      </c>
    </row>
    <row r="6735" spans="2:6" x14ac:dyDescent="0.25">
      <c r="B6735" s="14">
        <v>6690</v>
      </c>
      <c r="C6735" s="17">
        <v>42</v>
      </c>
      <c r="D6735" s="17">
        <v>102.81</v>
      </c>
      <c r="E6735" s="17">
        <v>19472</v>
      </c>
      <c r="F6735" s="17">
        <v>205187.67999999993</v>
      </c>
    </row>
    <row r="6736" spans="2:6" x14ac:dyDescent="0.25">
      <c r="B6736" s="14">
        <v>6691</v>
      </c>
      <c r="C6736" s="17">
        <v>42</v>
      </c>
      <c r="D6736" s="17">
        <v>85.44</v>
      </c>
      <c r="E6736" s="17">
        <v>22697</v>
      </c>
      <c r="F6736" s="17">
        <v>774197.32000000007</v>
      </c>
    </row>
    <row r="6737" spans="2:6" x14ac:dyDescent="0.25">
      <c r="B6737" s="14">
        <v>6692</v>
      </c>
      <c r="C6737" s="17">
        <v>42</v>
      </c>
      <c r="D6737" s="17">
        <v>99.39</v>
      </c>
      <c r="E6737" s="17">
        <v>15808</v>
      </c>
      <c r="F6737" s="17">
        <v>60698.880000000005</v>
      </c>
    </row>
    <row r="6738" spans="2:6" x14ac:dyDescent="0.25">
      <c r="B6738" s="14">
        <v>6693</v>
      </c>
      <c r="C6738" s="17">
        <v>39</v>
      </c>
      <c r="D6738" s="17">
        <v>78.11</v>
      </c>
      <c r="E6738" s="17">
        <v>14087</v>
      </c>
      <c r="F6738" s="17">
        <v>303584.42999999993</v>
      </c>
    </row>
    <row r="6739" spans="2:6" x14ac:dyDescent="0.25">
      <c r="B6739" s="14">
        <v>6694</v>
      </c>
      <c r="C6739" s="17">
        <v>41</v>
      </c>
      <c r="D6739" s="17">
        <v>99.38</v>
      </c>
      <c r="E6739" s="17">
        <v>17316</v>
      </c>
      <c r="F6739" s="17">
        <v>165063.92000000004</v>
      </c>
    </row>
    <row r="6740" spans="2:6" x14ac:dyDescent="0.25">
      <c r="B6740" s="14">
        <v>6695</v>
      </c>
      <c r="C6740" s="17">
        <v>42</v>
      </c>
      <c r="D6740" s="17">
        <v>75.5</v>
      </c>
      <c r="E6740" s="17">
        <v>5829</v>
      </c>
      <c r="F6740" s="17">
        <v>-374936.5</v>
      </c>
    </row>
    <row r="6741" spans="2:6" x14ac:dyDescent="0.25">
      <c r="B6741" s="14">
        <v>6696</v>
      </c>
      <c r="C6741" s="17">
        <v>41</v>
      </c>
      <c r="D6741" s="17">
        <v>100.13</v>
      </c>
      <c r="E6741" s="17">
        <v>26688</v>
      </c>
      <c r="F6741" s="17">
        <v>694434.56</v>
      </c>
    </row>
    <row r="6742" spans="2:6" x14ac:dyDescent="0.25">
      <c r="B6742" s="14">
        <v>6697</v>
      </c>
      <c r="C6742" s="17">
        <v>44</v>
      </c>
      <c r="D6742" s="17">
        <v>80.11</v>
      </c>
      <c r="E6742" s="17">
        <v>21965</v>
      </c>
      <c r="F6742" s="17">
        <v>794958.85000000009</v>
      </c>
    </row>
    <row r="6743" spans="2:6" x14ac:dyDescent="0.25">
      <c r="B6743" s="14">
        <v>6698</v>
      </c>
      <c r="C6743" s="17">
        <v>41</v>
      </c>
      <c r="D6743" s="17">
        <v>84.28</v>
      </c>
      <c r="E6743" s="17">
        <v>15853</v>
      </c>
      <c r="F6743" s="17">
        <v>318683.15999999992</v>
      </c>
    </row>
    <row r="6744" spans="2:6" x14ac:dyDescent="0.25">
      <c r="B6744" s="14">
        <v>6699</v>
      </c>
      <c r="C6744" s="17">
        <v>42</v>
      </c>
      <c r="D6744" s="17">
        <v>80.95</v>
      </c>
      <c r="E6744" s="17">
        <v>15171</v>
      </c>
      <c r="F6744" s="17">
        <v>303754.55000000005</v>
      </c>
    </row>
    <row r="6745" spans="2:6" x14ac:dyDescent="0.25">
      <c r="B6745" s="14">
        <v>6700</v>
      </c>
      <c r="C6745" s="17">
        <v>42</v>
      </c>
      <c r="D6745" s="17">
        <v>94.66</v>
      </c>
      <c r="E6745" s="17">
        <v>13607</v>
      </c>
      <c r="F6745" s="17">
        <v>-1739.6199999999953</v>
      </c>
    </row>
    <row r="6746" spans="2:6" x14ac:dyDescent="0.25">
      <c r="B6746" s="14">
        <v>6701</v>
      </c>
      <c r="C6746" s="17">
        <v>41</v>
      </c>
      <c r="D6746" s="17">
        <v>92.71</v>
      </c>
      <c r="E6746" s="17">
        <v>20555</v>
      </c>
      <c r="F6746" s="17">
        <v>492035.95000000019</v>
      </c>
    </row>
    <row r="6747" spans="2:6" x14ac:dyDescent="0.25">
      <c r="B6747" s="14">
        <v>6702</v>
      </c>
      <c r="C6747" s="17">
        <v>40</v>
      </c>
      <c r="D6747" s="17">
        <v>96.43</v>
      </c>
      <c r="E6747" s="17">
        <v>24592</v>
      </c>
      <c r="F6747" s="17">
        <v>688721.44</v>
      </c>
    </row>
    <row r="6748" spans="2:6" x14ac:dyDescent="0.25">
      <c r="B6748" s="14">
        <v>6703</v>
      </c>
      <c r="C6748" s="17">
        <v>41</v>
      </c>
      <c r="D6748" s="17">
        <v>100.21</v>
      </c>
      <c r="E6748" s="17">
        <v>19276</v>
      </c>
      <c r="F6748" s="17">
        <v>263960.04000000004</v>
      </c>
    </row>
    <row r="6749" spans="2:6" x14ac:dyDescent="0.25">
      <c r="B6749" s="14">
        <v>6704</v>
      </c>
      <c r="C6749" s="17">
        <v>40</v>
      </c>
      <c r="D6749" s="17">
        <v>77.989999999999995</v>
      </c>
      <c r="E6749" s="17">
        <v>23493</v>
      </c>
      <c r="F6749" s="17">
        <v>1053167.9300000002</v>
      </c>
    </row>
    <row r="6750" spans="2:6" x14ac:dyDescent="0.25">
      <c r="B6750" s="14">
        <v>6705</v>
      </c>
      <c r="C6750" s="17">
        <v>39</v>
      </c>
      <c r="D6750" s="17">
        <v>103.34</v>
      </c>
      <c r="E6750" s="17">
        <v>22841</v>
      </c>
      <c r="F6750" s="17">
        <v>444171.05999999982</v>
      </c>
    </row>
    <row r="6751" spans="2:6" x14ac:dyDescent="0.25">
      <c r="B6751" s="14">
        <v>6706</v>
      </c>
      <c r="C6751" s="17">
        <v>43</v>
      </c>
      <c r="D6751" s="17">
        <v>100.04</v>
      </c>
      <c r="E6751" s="17">
        <v>21933</v>
      </c>
      <c r="F6751" s="17">
        <v>377370.67999999993</v>
      </c>
    </row>
    <row r="6752" spans="2:6" x14ac:dyDescent="0.25">
      <c r="B6752" s="14">
        <v>6707</v>
      </c>
      <c r="C6752" s="17">
        <v>40</v>
      </c>
      <c r="D6752" s="17">
        <v>75.05</v>
      </c>
      <c r="E6752" s="17">
        <v>10494</v>
      </c>
      <c r="F6752" s="17">
        <v>30971.300000000047</v>
      </c>
    </row>
    <row r="6753" spans="2:6" x14ac:dyDescent="0.25">
      <c r="B6753" s="14">
        <v>6708</v>
      </c>
      <c r="C6753" s="17">
        <v>39</v>
      </c>
      <c r="D6753" s="17">
        <v>103.59</v>
      </c>
      <c r="E6753" s="17">
        <v>17889</v>
      </c>
      <c r="F6753" s="17">
        <v>159118.49</v>
      </c>
    </row>
    <row r="6754" spans="2:6" x14ac:dyDescent="0.25">
      <c r="B6754" s="14">
        <v>6709</v>
      </c>
      <c r="C6754" s="17">
        <v>41</v>
      </c>
      <c r="D6754" s="17">
        <v>96.92</v>
      </c>
      <c r="E6754" s="17">
        <v>19502</v>
      </c>
      <c r="F6754" s="17">
        <v>341182.15999999992</v>
      </c>
    </row>
    <row r="6755" spans="2:6" x14ac:dyDescent="0.25">
      <c r="B6755" s="14">
        <v>6710</v>
      </c>
      <c r="C6755" s="17">
        <v>39</v>
      </c>
      <c r="D6755" s="17">
        <v>84.83</v>
      </c>
      <c r="E6755" s="17">
        <v>20493</v>
      </c>
      <c r="F6755" s="17">
        <v>690458.81</v>
      </c>
    </row>
    <row r="6756" spans="2:6" x14ac:dyDescent="0.25">
      <c r="B6756" s="14">
        <v>6711</v>
      </c>
      <c r="C6756" s="17">
        <v>41</v>
      </c>
      <c r="D6756" s="17">
        <v>101.62</v>
      </c>
      <c r="E6756" s="17">
        <v>19494</v>
      </c>
      <c r="F6756" s="17">
        <v>249071.71999999997</v>
      </c>
    </row>
    <row r="6757" spans="2:6" x14ac:dyDescent="0.25">
      <c r="B6757" s="14">
        <v>6712</v>
      </c>
      <c r="C6757" s="17">
        <v>39</v>
      </c>
      <c r="D6757" s="17">
        <v>81.569999999999993</v>
      </c>
      <c r="E6757" s="17">
        <v>21181</v>
      </c>
      <c r="F6757" s="17">
        <v>811225.83000000007</v>
      </c>
    </row>
    <row r="6758" spans="2:6" x14ac:dyDescent="0.25">
      <c r="B6758" s="14">
        <v>6713</v>
      </c>
      <c r="C6758" s="17">
        <v>44</v>
      </c>
      <c r="D6758" s="17">
        <v>91.11</v>
      </c>
      <c r="E6758" s="17">
        <v>22329</v>
      </c>
      <c r="F6758" s="17">
        <v>576599.81000000006</v>
      </c>
    </row>
    <row r="6759" spans="2:6" x14ac:dyDescent="0.25">
      <c r="B6759" s="14">
        <v>6714</v>
      </c>
      <c r="C6759" s="17">
        <v>40</v>
      </c>
      <c r="D6759" s="17">
        <v>93.85</v>
      </c>
      <c r="E6759" s="17">
        <v>2606</v>
      </c>
      <c r="F6759" s="17">
        <v>-680219.1</v>
      </c>
    </row>
    <row r="6760" spans="2:6" x14ac:dyDescent="0.25">
      <c r="B6760" s="14">
        <v>6715</v>
      </c>
      <c r="C6760" s="17">
        <v>42</v>
      </c>
      <c r="D6760" s="17">
        <v>82.09</v>
      </c>
      <c r="E6760" s="17">
        <v>24099</v>
      </c>
      <c r="F6760" s="17">
        <v>955256.08999999985</v>
      </c>
    </row>
    <row r="6761" spans="2:6" x14ac:dyDescent="0.25">
      <c r="B6761" s="14">
        <v>6716</v>
      </c>
      <c r="C6761" s="17">
        <v>44</v>
      </c>
      <c r="D6761" s="17">
        <v>77.069999999999993</v>
      </c>
      <c r="E6761" s="17">
        <v>21158</v>
      </c>
      <c r="F6761" s="17">
        <v>798842.94000000018</v>
      </c>
    </row>
    <row r="6762" spans="2:6" x14ac:dyDescent="0.25">
      <c r="B6762" s="14">
        <v>6717</v>
      </c>
      <c r="C6762" s="17">
        <v>42</v>
      </c>
      <c r="D6762" s="17">
        <v>82.26</v>
      </c>
      <c r="E6762" s="17">
        <v>21206</v>
      </c>
      <c r="F6762" s="17">
        <v>734936.44</v>
      </c>
    </row>
    <row r="6763" spans="2:6" x14ac:dyDescent="0.25">
      <c r="B6763" s="14">
        <v>6718</v>
      </c>
      <c r="C6763" s="17">
        <v>44</v>
      </c>
      <c r="D6763" s="17">
        <v>84.65</v>
      </c>
      <c r="E6763" s="17">
        <v>14259</v>
      </c>
      <c r="F6763" s="17">
        <v>153120.64999999991</v>
      </c>
    </row>
    <row r="6764" spans="2:6" x14ac:dyDescent="0.25">
      <c r="B6764" s="14">
        <v>6719</v>
      </c>
      <c r="C6764" s="17">
        <v>39</v>
      </c>
      <c r="D6764" s="17">
        <v>89.2</v>
      </c>
      <c r="E6764" s="17">
        <v>22435</v>
      </c>
      <c r="F6764" s="17">
        <v>738398</v>
      </c>
    </row>
    <row r="6765" spans="2:6" x14ac:dyDescent="0.25">
      <c r="B6765" s="14">
        <v>6720</v>
      </c>
      <c r="C6765" s="17">
        <v>44</v>
      </c>
      <c r="D6765" s="17">
        <v>77.84</v>
      </c>
      <c r="E6765" s="17">
        <v>20777</v>
      </c>
      <c r="F6765" s="17">
        <v>753153.31999999983</v>
      </c>
    </row>
    <row r="6766" spans="2:6" x14ac:dyDescent="0.25">
      <c r="B6766" s="14">
        <v>6721</v>
      </c>
      <c r="C6766" s="17">
        <v>43</v>
      </c>
      <c r="D6766" s="17">
        <v>80.02</v>
      </c>
      <c r="E6766" s="17">
        <v>22317</v>
      </c>
      <c r="F6766" s="17">
        <v>845645.66000000015</v>
      </c>
    </row>
    <row r="6767" spans="2:6" x14ac:dyDescent="0.25">
      <c r="B6767" s="14">
        <v>6722</v>
      </c>
      <c r="C6767" s="17">
        <v>42</v>
      </c>
      <c r="D6767" s="17">
        <v>97.55</v>
      </c>
      <c r="E6767" s="17">
        <v>16304</v>
      </c>
      <c r="F6767" s="17">
        <v>119272.80000000005</v>
      </c>
    </row>
    <row r="6768" spans="2:6" x14ac:dyDescent="0.25">
      <c r="B6768" s="14">
        <v>6723</v>
      </c>
      <c r="C6768" s="17">
        <v>44</v>
      </c>
      <c r="D6768" s="17">
        <v>97.04</v>
      </c>
      <c r="E6768" s="17">
        <v>16539</v>
      </c>
      <c r="F6768" s="17">
        <v>108600.43999999994</v>
      </c>
    </row>
    <row r="6769" spans="2:6" x14ac:dyDescent="0.25">
      <c r="B6769" s="14">
        <v>6724</v>
      </c>
      <c r="C6769" s="17">
        <v>42</v>
      </c>
      <c r="D6769" s="17">
        <v>100.85</v>
      </c>
      <c r="E6769" s="17">
        <v>16189</v>
      </c>
      <c r="F6769" s="17">
        <v>59012.350000000093</v>
      </c>
    </row>
    <row r="6770" spans="2:6" x14ac:dyDescent="0.25">
      <c r="B6770" s="14">
        <v>6725</v>
      </c>
      <c r="C6770" s="17">
        <v>42</v>
      </c>
      <c r="D6770" s="17">
        <v>99.1</v>
      </c>
      <c r="E6770" s="17">
        <v>18161</v>
      </c>
      <c r="F6770" s="17">
        <v>201521.90000000014</v>
      </c>
    </row>
    <row r="6771" spans="2:6" x14ac:dyDescent="0.25">
      <c r="B6771" s="14">
        <v>6726</v>
      </c>
      <c r="C6771" s="17">
        <v>40</v>
      </c>
      <c r="D6771" s="17">
        <v>95.11</v>
      </c>
      <c r="E6771" s="17">
        <v>14236</v>
      </c>
      <c r="F6771" s="17">
        <v>59538.040000000037</v>
      </c>
    </row>
    <row r="6772" spans="2:6" x14ac:dyDescent="0.25">
      <c r="B6772" s="14">
        <v>6727</v>
      </c>
      <c r="C6772" s="17">
        <v>41</v>
      </c>
      <c r="D6772" s="17">
        <v>101.6</v>
      </c>
      <c r="E6772" s="17">
        <v>11559</v>
      </c>
      <c r="F6772" s="17">
        <v>-198072.39999999991</v>
      </c>
    </row>
    <row r="6773" spans="2:6" x14ac:dyDescent="0.25">
      <c r="B6773" s="14">
        <v>6728</v>
      </c>
      <c r="C6773" s="17">
        <v>41</v>
      </c>
      <c r="D6773" s="17">
        <v>75.25</v>
      </c>
      <c r="E6773" s="17">
        <v>29141</v>
      </c>
      <c r="F6773" s="17">
        <v>1561417.75</v>
      </c>
    </row>
    <row r="6774" spans="2:6" x14ac:dyDescent="0.25">
      <c r="B6774" s="14">
        <v>6729</v>
      </c>
      <c r="C6774" s="17">
        <v>44</v>
      </c>
      <c r="D6774" s="17">
        <v>76.39</v>
      </c>
      <c r="E6774" s="17">
        <v>15364</v>
      </c>
      <c r="F6774" s="17">
        <v>357764.04000000004</v>
      </c>
    </row>
    <row r="6775" spans="2:6" x14ac:dyDescent="0.25">
      <c r="B6775" s="14">
        <v>6730</v>
      </c>
      <c r="C6775" s="17">
        <v>43</v>
      </c>
      <c r="D6775" s="17">
        <v>85.69</v>
      </c>
      <c r="E6775" s="17">
        <v>17903</v>
      </c>
      <c r="F6775" s="17">
        <v>408759.92999999993</v>
      </c>
    </row>
    <row r="6776" spans="2:6" x14ac:dyDescent="0.25">
      <c r="B6776" s="14">
        <v>6731</v>
      </c>
      <c r="C6776" s="17">
        <v>41</v>
      </c>
      <c r="D6776" s="17">
        <v>92.26</v>
      </c>
      <c r="E6776" s="17">
        <v>19328</v>
      </c>
      <c r="F6776" s="17">
        <v>420622.72</v>
      </c>
    </row>
    <row r="6777" spans="2:6" x14ac:dyDescent="0.25">
      <c r="B6777" s="14">
        <v>6732</v>
      </c>
      <c r="C6777" s="17">
        <v>42</v>
      </c>
      <c r="D6777" s="17">
        <v>80.959999999999994</v>
      </c>
      <c r="E6777" s="17">
        <v>16740</v>
      </c>
      <c r="F6777" s="17">
        <v>422909.60000000009</v>
      </c>
    </row>
    <row r="6778" spans="2:6" x14ac:dyDescent="0.25">
      <c r="B6778" s="14">
        <v>6733</v>
      </c>
      <c r="C6778" s="17">
        <v>43</v>
      </c>
      <c r="D6778" s="17">
        <v>95.54</v>
      </c>
      <c r="E6778" s="17">
        <v>21632</v>
      </c>
      <c r="F6778" s="17">
        <v>457870.72</v>
      </c>
    </row>
    <row r="6779" spans="2:6" x14ac:dyDescent="0.25">
      <c r="B6779" s="14">
        <v>6734</v>
      </c>
      <c r="C6779" s="17">
        <v>45</v>
      </c>
      <c r="D6779" s="17">
        <v>84.19</v>
      </c>
      <c r="E6779" s="17">
        <v>22974</v>
      </c>
      <c r="F6779" s="17">
        <v>753814.94</v>
      </c>
    </row>
    <row r="6780" spans="2:6" x14ac:dyDescent="0.25">
      <c r="B6780" s="14">
        <v>6735</v>
      </c>
      <c r="C6780" s="17">
        <v>42</v>
      </c>
      <c r="D6780" s="17">
        <v>87.63</v>
      </c>
      <c r="E6780" s="17">
        <v>15515</v>
      </c>
      <c r="F6780" s="17">
        <v>226275.55000000005</v>
      </c>
    </row>
    <row r="6781" spans="2:6" x14ac:dyDescent="0.25">
      <c r="B6781" s="14">
        <v>6736</v>
      </c>
      <c r="C6781" s="17">
        <v>43</v>
      </c>
      <c r="D6781" s="17">
        <v>90.77</v>
      </c>
      <c r="E6781" s="17">
        <v>14299</v>
      </c>
      <c r="F6781" s="17">
        <v>82723.770000000019</v>
      </c>
    </row>
    <row r="6782" spans="2:6" x14ac:dyDescent="0.25">
      <c r="B6782" s="14">
        <v>6737</v>
      </c>
      <c r="C6782" s="17">
        <v>45</v>
      </c>
      <c r="D6782" s="17">
        <v>90.65</v>
      </c>
      <c r="E6782" s="17">
        <v>14370</v>
      </c>
      <c r="F6782" s="17">
        <v>60339.499999999884</v>
      </c>
    </row>
    <row r="6783" spans="2:6" x14ac:dyDescent="0.25">
      <c r="B6783" s="14">
        <v>6738</v>
      </c>
      <c r="C6783" s="17">
        <v>40</v>
      </c>
      <c r="D6783" s="17">
        <v>75.599999999999994</v>
      </c>
      <c r="E6783" s="17">
        <v>26047</v>
      </c>
      <c r="F6783" s="17">
        <v>1322319.8000000003</v>
      </c>
    </row>
    <row r="6784" spans="2:6" x14ac:dyDescent="0.25">
      <c r="B6784" s="14">
        <v>6739</v>
      </c>
      <c r="C6784" s="17">
        <v>43</v>
      </c>
      <c r="D6784" s="17">
        <v>79.28</v>
      </c>
      <c r="E6784" s="17">
        <v>15939</v>
      </c>
      <c r="F6784" s="17">
        <v>372840.08000000007</v>
      </c>
    </row>
    <row r="6785" spans="2:6" x14ac:dyDescent="0.25">
      <c r="B6785" s="14">
        <v>6740</v>
      </c>
      <c r="C6785" s="17">
        <v>42</v>
      </c>
      <c r="D6785" s="17">
        <v>75.44</v>
      </c>
      <c r="E6785" s="17">
        <v>12572</v>
      </c>
      <c r="F6785" s="17">
        <v>175372.32000000007</v>
      </c>
    </row>
    <row r="6786" spans="2:6" x14ac:dyDescent="0.25">
      <c r="B6786" s="14">
        <v>6741</v>
      </c>
      <c r="C6786" s="17">
        <v>39</v>
      </c>
      <c r="D6786" s="17">
        <v>91.32</v>
      </c>
      <c r="E6786" s="17">
        <v>18322</v>
      </c>
      <c r="F6786" s="17">
        <v>408354.9600000002</v>
      </c>
    </row>
    <row r="6787" spans="2:6" x14ac:dyDescent="0.25">
      <c r="B6787" s="14">
        <v>6742</v>
      </c>
      <c r="C6787" s="17">
        <v>43</v>
      </c>
      <c r="D6787" s="17">
        <v>77.25</v>
      </c>
      <c r="E6787" s="17">
        <v>22528</v>
      </c>
      <c r="F6787" s="17">
        <v>924080</v>
      </c>
    </row>
    <row r="6788" spans="2:6" x14ac:dyDescent="0.25">
      <c r="B6788" s="14">
        <v>6743</v>
      </c>
      <c r="C6788" s="17">
        <v>44</v>
      </c>
      <c r="D6788" s="17">
        <v>103.27</v>
      </c>
      <c r="E6788" s="17">
        <v>26348</v>
      </c>
      <c r="F6788" s="17">
        <v>512982.04000000004</v>
      </c>
    </row>
    <row r="6789" spans="2:6" x14ac:dyDescent="0.25">
      <c r="B6789" s="14">
        <v>6744</v>
      </c>
      <c r="C6789" s="17">
        <v>43</v>
      </c>
      <c r="D6789" s="17">
        <v>93.33</v>
      </c>
      <c r="E6789" s="17">
        <v>7372</v>
      </c>
      <c r="F6789" s="17">
        <v>-387996.76</v>
      </c>
    </row>
    <row r="6790" spans="2:6" x14ac:dyDescent="0.25">
      <c r="B6790" s="14">
        <v>6745</v>
      </c>
      <c r="C6790" s="17">
        <v>42</v>
      </c>
      <c r="D6790" s="17">
        <v>102.53</v>
      </c>
      <c r="E6790" s="17">
        <v>19694</v>
      </c>
      <c r="F6790" s="17">
        <v>222732.17999999993</v>
      </c>
    </row>
    <row r="6791" spans="2:6" x14ac:dyDescent="0.25">
      <c r="B6791" s="14">
        <v>6746</v>
      </c>
      <c r="C6791" s="17">
        <v>41</v>
      </c>
      <c r="D6791" s="17">
        <v>100.24</v>
      </c>
      <c r="E6791" s="17">
        <v>19049</v>
      </c>
      <c r="F6791" s="17">
        <v>250270.24</v>
      </c>
    </row>
    <row r="6792" spans="2:6" x14ac:dyDescent="0.25">
      <c r="B6792" s="14">
        <v>6747</v>
      </c>
      <c r="C6792" s="17">
        <v>40</v>
      </c>
      <c r="D6792" s="17">
        <v>91.6</v>
      </c>
      <c r="E6792" s="17">
        <v>10422</v>
      </c>
      <c r="F6792" s="17">
        <v>-147557.19999999995</v>
      </c>
    </row>
    <row r="6793" spans="2:6" x14ac:dyDescent="0.25">
      <c r="B6793" s="14">
        <v>6748</v>
      </c>
      <c r="C6793" s="17">
        <v>41</v>
      </c>
      <c r="D6793" s="17">
        <v>99.08</v>
      </c>
      <c r="E6793" s="17">
        <v>21798</v>
      </c>
      <c r="F6793" s="17">
        <v>434338.16000000015</v>
      </c>
    </row>
    <row r="6794" spans="2:6" x14ac:dyDescent="0.25">
      <c r="B6794" s="14">
        <v>6749</v>
      </c>
      <c r="C6794" s="17">
        <v>41</v>
      </c>
      <c r="D6794" s="17">
        <v>76.400000000000006</v>
      </c>
      <c r="E6794" s="17">
        <v>17233</v>
      </c>
      <c r="F6794" s="17">
        <v>556212.79999999981</v>
      </c>
    </row>
    <row r="6795" spans="2:6" x14ac:dyDescent="0.25">
      <c r="B6795" s="14">
        <v>6750</v>
      </c>
      <c r="C6795" s="17">
        <v>42</v>
      </c>
      <c r="D6795" s="17">
        <v>84.18</v>
      </c>
      <c r="E6795" s="17">
        <v>29360</v>
      </c>
      <c r="F6795" s="17">
        <v>1287995.1999999997</v>
      </c>
    </row>
    <row r="6796" spans="2:6" x14ac:dyDescent="0.25">
      <c r="B6796" s="14">
        <v>6751</v>
      </c>
      <c r="C6796" s="17">
        <v>41</v>
      </c>
      <c r="D6796" s="17">
        <v>95.23</v>
      </c>
      <c r="E6796" s="17">
        <v>22026</v>
      </c>
      <c r="F6796" s="17">
        <v>532572.02</v>
      </c>
    </row>
    <row r="6797" spans="2:6" x14ac:dyDescent="0.25">
      <c r="B6797" s="14">
        <v>6752</v>
      </c>
      <c r="C6797" s="17">
        <v>40</v>
      </c>
      <c r="D6797" s="17">
        <v>84.2</v>
      </c>
      <c r="E6797" s="17">
        <v>12846</v>
      </c>
      <c r="F6797" s="17">
        <v>110880.79999999993</v>
      </c>
    </row>
    <row r="6798" spans="2:6" x14ac:dyDescent="0.25">
      <c r="B6798" s="14">
        <v>6753</v>
      </c>
      <c r="C6798" s="17">
        <v>40</v>
      </c>
      <c r="D6798" s="17">
        <v>87.71</v>
      </c>
      <c r="E6798" s="17">
        <v>16492</v>
      </c>
      <c r="F6798" s="17">
        <v>325714.68000000017</v>
      </c>
    </row>
    <row r="6799" spans="2:6" x14ac:dyDescent="0.25">
      <c r="B6799" s="14">
        <v>6754</v>
      </c>
      <c r="C6799" s="17">
        <v>40</v>
      </c>
      <c r="D6799" s="17">
        <v>103.68</v>
      </c>
      <c r="E6799" s="17">
        <v>26909</v>
      </c>
      <c r="F6799" s="17">
        <v>638605.87999999989</v>
      </c>
    </row>
    <row r="6800" spans="2:6" x14ac:dyDescent="0.25">
      <c r="B6800" s="14">
        <v>6755</v>
      </c>
      <c r="C6800" s="17">
        <v>43</v>
      </c>
      <c r="D6800" s="17">
        <v>89.74</v>
      </c>
      <c r="E6800" s="17">
        <v>12809</v>
      </c>
      <c r="F6800" s="17">
        <v>-1275.6599999999162</v>
      </c>
    </row>
    <row r="6801" spans="2:6" x14ac:dyDescent="0.25">
      <c r="B6801" s="14">
        <v>6756</v>
      </c>
      <c r="C6801" s="17">
        <v>40</v>
      </c>
      <c r="D6801" s="17">
        <v>91.37</v>
      </c>
      <c r="E6801" s="17">
        <v>24091</v>
      </c>
      <c r="F6801" s="17">
        <v>779274.32999999984</v>
      </c>
    </row>
    <row r="6802" spans="2:6" x14ac:dyDescent="0.25">
      <c r="B6802" s="14">
        <v>6757</v>
      </c>
      <c r="C6802" s="17">
        <v>42</v>
      </c>
      <c r="D6802" s="17">
        <v>92.82</v>
      </c>
      <c r="E6802" s="17">
        <v>13220</v>
      </c>
      <c r="F6802" s="17">
        <v>-1540.3999999999069</v>
      </c>
    </row>
    <row r="6803" spans="2:6" x14ac:dyDescent="0.25">
      <c r="B6803" s="14">
        <v>6758</v>
      </c>
      <c r="C6803" s="17">
        <v>42</v>
      </c>
      <c r="D6803" s="17">
        <v>86.78</v>
      </c>
      <c r="E6803" s="17">
        <v>8161</v>
      </c>
      <c r="F6803" s="17">
        <v>-276934.57999999996</v>
      </c>
    </row>
    <row r="6804" spans="2:6" x14ac:dyDescent="0.25">
      <c r="B6804" s="14">
        <v>6759</v>
      </c>
      <c r="C6804" s="17">
        <v>40</v>
      </c>
      <c r="D6804" s="17">
        <v>96.27</v>
      </c>
      <c r="E6804" s="17">
        <v>18098</v>
      </c>
      <c r="F6804" s="17">
        <v>285287.54000000004</v>
      </c>
    </row>
    <row r="6805" spans="2:6" x14ac:dyDescent="0.25">
      <c r="B6805" s="14">
        <v>6760</v>
      </c>
      <c r="C6805" s="17">
        <v>43</v>
      </c>
      <c r="D6805" s="17">
        <v>99.99</v>
      </c>
      <c r="E6805" s="17">
        <v>15448</v>
      </c>
      <c r="F6805" s="17">
        <v>15242.480000000098</v>
      </c>
    </row>
    <row r="6806" spans="2:6" x14ac:dyDescent="0.25">
      <c r="B6806" s="14">
        <v>6761</v>
      </c>
      <c r="C6806" s="17">
        <v>42</v>
      </c>
      <c r="D6806" s="17">
        <v>99.63</v>
      </c>
      <c r="E6806" s="17">
        <v>17289</v>
      </c>
      <c r="F6806" s="17">
        <v>141869.93000000005</v>
      </c>
    </row>
    <row r="6807" spans="2:6" x14ac:dyDescent="0.25">
      <c r="B6807" s="14">
        <v>6762</v>
      </c>
      <c r="C6807" s="17">
        <v>43</v>
      </c>
      <c r="D6807" s="17">
        <v>81.7</v>
      </c>
      <c r="E6807" s="17">
        <v>18941</v>
      </c>
      <c r="F6807" s="17">
        <v>557316.30000000005</v>
      </c>
    </row>
    <row r="6808" spans="2:6" x14ac:dyDescent="0.25">
      <c r="B6808" s="14">
        <v>6763</v>
      </c>
      <c r="C6808" s="17">
        <v>41</v>
      </c>
      <c r="D6808" s="17">
        <v>76.760000000000005</v>
      </c>
      <c r="E6808" s="17">
        <v>14061</v>
      </c>
      <c r="F6808" s="17">
        <v>292315.6399999999</v>
      </c>
    </row>
    <row r="6809" spans="2:6" x14ac:dyDescent="0.25">
      <c r="B6809" s="14">
        <v>6764</v>
      </c>
      <c r="C6809" s="17">
        <v>43</v>
      </c>
      <c r="D6809" s="17">
        <v>84.14</v>
      </c>
      <c r="E6809" s="17">
        <v>13050</v>
      </c>
      <c r="F6809" s="17">
        <v>87773</v>
      </c>
    </row>
    <row r="6810" spans="2:6" x14ac:dyDescent="0.25">
      <c r="B6810" s="14">
        <v>6765</v>
      </c>
      <c r="C6810" s="17">
        <v>40</v>
      </c>
      <c r="D6810" s="17">
        <v>81.760000000000005</v>
      </c>
      <c r="E6810" s="17">
        <v>12396</v>
      </c>
      <c r="F6810" s="17">
        <v>107467.03999999992</v>
      </c>
    </row>
    <row r="6811" spans="2:6" x14ac:dyDescent="0.25">
      <c r="B6811" s="14">
        <v>6766</v>
      </c>
      <c r="C6811" s="17">
        <v>44</v>
      </c>
      <c r="D6811" s="17">
        <v>88.84</v>
      </c>
      <c r="E6811" s="17">
        <v>16346</v>
      </c>
      <c r="F6811" s="17">
        <v>231451.35999999987</v>
      </c>
    </row>
    <row r="6812" spans="2:6" x14ac:dyDescent="0.25">
      <c r="B6812" s="14">
        <v>6767</v>
      </c>
      <c r="C6812" s="17">
        <v>40</v>
      </c>
      <c r="D6812" s="17">
        <v>75.16</v>
      </c>
      <c r="E6812" s="17">
        <v>21363</v>
      </c>
      <c r="F6812" s="17">
        <v>941073.92000000016</v>
      </c>
    </row>
    <row r="6813" spans="2:6" x14ac:dyDescent="0.25">
      <c r="B6813" s="14">
        <v>6768</v>
      </c>
      <c r="C6813" s="17">
        <v>42</v>
      </c>
      <c r="D6813" s="17">
        <v>77.91</v>
      </c>
      <c r="E6813" s="17">
        <v>16586</v>
      </c>
      <c r="F6813" s="17">
        <v>461786.74</v>
      </c>
    </row>
    <row r="6814" spans="2:6" x14ac:dyDescent="0.25">
      <c r="B6814" s="14">
        <v>6769</v>
      </c>
      <c r="C6814" s="17">
        <v>43</v>
      </c>
      <c r="D6814" s="17">
        <v>96.66</v>
      </c>
      <c r="E6814" s="17">
        <v>17890</v>
      </c>
      <c r="F6814" s="17">
        <v>211592.60000000009</v>
      </c>
    </row>
    <row r="6815" spans="2:6" x14ac:dyDescent="0.25">
      <c r="B6815" s="14">
        <v>6770</v>
      </c>
      <c r="C6815" s="17">
        <v>40</v>
      </c>
      <c r="D6815" s="17">
        <v>95.11</v>
      </c>
      <c r="E6815" s="17">
        <v>17442</v>
      </c>
      <c r="F6815" s="17">
        <v>264369.38000000012</v>
      </c>
    </row>
    <row r="6816" spans="2:6" x14ac:dyDescent="0.25">
      <c r="B6816" s="14">
        <v>6771</v>
      </c>
      <c r="C6816" s="17">
        <v>40</v>
      </c>
      <c r="D6816" s="17">
        <v>86.4</v>
      </c>
      <c r="E6816" s="17">
        <v>11725</v>
      </c>
      <c r="F6816" s="17">
        <v>1234.9999999998836</v>
      </c>
    </row>
    <row r="6817" spans="2:6" x14ac:dyDescent="0.25">
      <c r="B6817" s="14">
        <v>6772</v>
      </c>
      <c r="C6817" s="17">
        <v>42</v>
      </c>
      <c r="D6817" s="17">
        <v>91.77</v>
      </c>
      <c r="E6817" s="17">
        <v>21638</v>
      </c>
      <c r="F6817" s="17">
        <v>561446.74</v>
      </c>
    </row>
    <row r="6818" spans="2:6" x14ac:dyDescent="0.25">
      <c r="B6818" s="14">
        <v>6773</v>
      </c>
      <c r="C6818" s="17">
        <v>42</v>
      </c>
      <c r="D6818" s="17">
        <v>82.94</v>
      </c>
      <c r="E6818" s="17">
        <v>8346</v>
      </c>
      <c r="F6818" s="17">
        <v>-231895.24</v>
      </c>
    </row>
    <row r="6819" spans="2:6" x14ac:dyDescent="0.25">
      <c r="B6819" s="14">
        <v>6774</v>
      </c>
      <c r="C6819" s="17">
        <v>41</v>
      </c>
      <c r="D6819" s="17">
        <v>92.53</v>
      </c>
      <c r="E6819" s="17">
        <v>14162</v>
      </c>
      <c r="F6819" s="17">
        <v>77186.140000000014</v>
      </c>
    </row>
    <row r="6820" spans="2:6" x14ac:dyDescent="0.25">
      <c r="B6820" s="14">
        <v>6775</v>
      </c>
      <c r="C6820" s="17">
        <v>40</v>
      </c>
      <c r="D6820" s="17">
        <v>85.07</v>
      </c>
      <c r="E6820" s="17">
        <v>17681</v>
      </c>
      <c r="F6820" s="17">
        <v>457156.33000000007</v>
      </c>
    </row>
    <row r="6821" spans="2:6" x14ac:dyDescent="0.25">
      <c r="B6821" s="14">
        <v>6776</v>
      </c>
      <c r="C6821" s="17">
        <v>44</v>
      </c>
      <c r="D6821" s="17">
        <v>99.33</v>
      </c>
      <c r="E6821" s="17">
        <v>14027</v>
      </c>
      <c r="F6821" s="17">
        <v>-69116.910000000033</v>
      </c>
    </row>
    <row r="6822" spans="2:6" x14ac:dyDescent="0.25">
      <c r="B6822" s="14">
        <v>6777</v>
      </c>
      <c r="C6822" s="17">
        <v>42</v>
      </c>
      <c r="D6822" s="17">
        <v>103.4</v>
      </c>
      <c r="E6822" s="17">
        <v>17187</v>
      </c>
      <c r="F6822" s="17">
        <v>71223.199999999953</v>
      </c>
    </row>
    <row r="6823" spans="2:6" x14ac:dyDescent="0.25">
      <c r="B6823" s="14">
        <v>6778</v>
      </c>
      <c r="C6823" s="17">
        <v>40</v>
      </c>
      <c r="D6823" s="17">
        <v>97.36</v>
      </c>
      <c r="E6823" s="17">
        <v>31377</v>
      </c>
      <c r="F6823" s="17">
        <v>1084078.28</v>
      </c>
    </row>
    <row r="6824" spans="2:6" x14ac:dyDescent="0.25">
      <c r="B6824" s="14">
        <v>6779</v>
      </c>
      <c r="C6824" s="17">
        <v>44</v>
      </c>
      <c r="D6824" s="17">
        <v>82.98</v>
      </c>
      <c r="E6824" s="17">
        <v>15771</v>
      </c>
      <c r="F6824" s="17">
        <v>285827.41999999993</v>
      </c>
    </row>
    <row r="6825" spans="2:6" x14ac:dyDescent="0.25">
      <c r="B6825" s="14">
        <v>6780</v>
      </c>
      <c r="C6825" s="17">
        <v>44</v>
      </c>
      <c r="D6825" s="17">
        <v>93.31</v>
      </c>
      <c r="E6825" s="17">
        <v>27263</v>
      </c>
      <c r="F6825" s="17">
        <v>831854.47</v>
      </c>
    </row>
    <row r="6826" spans="2:6" x14ac:dyDescent="0.25">
      <c r="B6826" s="14">
        <v>6781</v>
      </c>
      <c r="C6826" s="17">
        <v>39</v>
      </c>
      <c r="D6826" s="17">
        <v>76.5</v>
      </c>
      <c r="E6826" s="17">
        <v>12723</v>
      </c>
      <c r="F6826" s="17">
        <v>212370.5</v>
      </c>
    </row>
    <row r="6827" spans="2:6" x14ac:dyDescent="0.25">
      <c r="B6827" s="14">
        <v>6782</v>
      </c>
      <c r="C6827" s="17">
        <v>40</v>
      </c>
      <c r="D6827" s="17">
        <v>80.69</v>
      </c>
      <c r="E6827" s="17">
        <v>22661</v>
      </c>
      <c r="F6827" s="17">
        <v>924582.91000000015</v>
      </c>
    </row>
    <row r="6828" spans="2:6" x14ac:dyDescent="0.25">
      <c r="B6828" s="14">
        <v>6783</v>
      </c>
      <c r="C6828" s="17">
        <v>43</v>
      </c>
      <c r="D6828" s="17">
        <v>87.53</v>
      </c>
      <c r="E6828" s="17">
        <v>21284</v>
      </c>
      <c r="F6828" s="17">
        <v>607315.48</v>
      </c>
    </row>
    <row r="6829" spans="2:6" x14ac:dyDescent="0.25">
      <c r="B6829" s="14">
        <v>6784</v>
      </c>
      <c r="C6829" s="17">
        <v>41</v>
      </c>
      <c r="D6829" s="17">
        <v>91.96</v>
      </c>
      <c r="E6829" s="17">
        <v>19609</v>
      </c>
      <c r="F6829" s="17">
        <v>444978.3600000001</v>
      </c>
    </row>
    <row r="6830" spans="2:6" x14ac:dyDescent="0.25">
      <c r="B6830" s="14">
        <v>6785</v>
      </c>
      <c r="C6830" s="17">
        <v>40</v>
      </c>
      <c r="D6830" s="17">
        <v>88.05</v>
      </c>
      <c r="E6830" s="17">
        <v>18366</v>
      </c>
      <c r="F6830" s="17">
        <v>453067.69999999995</v>
      </c>
    </row>
    <row r="6831" spans="2:6" x14ac:dyDescent="0.25">
      <c r="B6831" s="14">
        <v>6786</v>
      </c>
      <c r="C6831" s="17">
        <v>40</v>
      </c>
      <c r="D6831" s="17">
        <v>82.14</v>
      </c>
      <c r="E6831" s="17">
        <v>16413</v>
      </c>
      <c r="F6831" s="17">
        <v>411503.17999999993</v>
      </c>
    </row>
    <row r="6832" spans="2:6" x14ac:dyDescent="0.25">
      <c r="B6832" s="14">
        <v>6787</v>
      </c>
      <c r="C6832" s="17">
        <v>39</v>
      </c>
      <c r="D6832" s="17">
        <v>94.53</v>
      </c>
      <c r="E6832" s="17">
        <v>16859</v>
      </c>
      <c r="F6832" s="17">
        <v>253758.72999999998</v>
      </c>
    </row>
    <row r="6833" spans="2:6" x14ac:dyDescent="0.25">
      <c r="B6833" s="14">
        <v>6788</v>
      </c>
      <c r="C6833" s="17">
        <v>43</v>
      </c>
      <c r="D6833" s="17">
        <v>78.760000000000005</v>
      </c>
      <c r="E6833" s="17">
        <v>8668</v>
      </c>
      <c r="F6833" s="17">
        <v>-180483.68000000005</v>
      </c>
    </row>
    <row r="6834" spans="2:6" x14ac:dyDescent="0.25">
      <c r="B6834" s="14">
        <v>6789</v>
      </c>
      <c r="C6834" s="17">
        <v>44</v>
      </c>
      <c r="D6834" s="17">
        <v>98.55</v>
      </c>
      <c r="E6834" s="17">
        <v>20774</v>
      </c>
      <c r="F6834" s="17">
        <v>322692.30000000005</v>
      </c>
    </row>
    <row r="6835" spans="2:6" x14ac:dyDescent="0.25">
      <c r="B6835" s="14">
        <v>6790</v>
      </c>
      <c r="C6835" s="17">
        <v>40</v>
      </c>
      <c r="D6835" s="17">
        <v>84.82</v>
      </c>
      <c r="E6835" s="17">
        <v>16181</v>
      </c>
      <c r="F6835" s="17">
        <v>350306.58000000007</v>
      </c>
    </row>
    <row r="6836" spans="2:6" x14ac:dyDescent="0.25">
      <c r="B6836" s="14">
        <v>6791</v>
      </c>
      <c r="C6836" s="17">
        <v>39</v>
      </c>
      <c r="D6836" s="17">
        <v>95.38</v>
      </c>
      <c r="E6836" s="17">
        <v>26140</v>
      </c>
      <c r="F6836" s="17">
        <v>839166.8</v>
      </c>
    </row>
    <row r="6837" spans="2:6" x14ac:dyDescent="0.25">
      <c r="B6837" s="14">
        <v>6792</v>
      </c>
      <c r="C6837" s="17">
        <v>44</v>
      </c>
      <c r="D6837" s="17">
        <v>76</v>
      </c>
      <c r="E6837" s="17">
        <v>16386</v>
      </c>
      <c r="F6837" s="17">
        <v>444494</v>
      </c>
    </row>
    <row r="6838" spans="2:6" x14ac:dyDescent="0.25">
      <c r="B6838" s="14">
        <v>6793</v>
      </c>
      <c r="C6838" s="17">
        <v>41</v>
      </c>
      <c r="D6838" s="17">
        <v>98.59</v>
      </c>
      <c r="E6838" s="17">
        <v>26305</v>
      </c>
      <c r="F6838" s="17">
        <v>712780.04999999981</v>
      </c>
    </row>
    <row r="6839" spans="2:6" x14ac:dyDescent="0.25">
      <c r="B6839" s="14">
        <v>6794</v>
      </c>
      <c r="C6839" s="17">
        <v>39</v>
      </c>
      <c r="D6839" s="17">
        <v>95.23</v>
      </c>
      <c r="E6839" s="17">
        <v>20177</v>
      </c>
      <c r="F6839" s="17">
        <v>456864.2899999998</v>
      </c>
    </row>
    <row r="6840" spans="2:6" x14ac:dyDescent="0.25">
      <c r="B6840" s="14">
        <v>6795</v>
      </c>
      <c r="C6840" s="17">
        <v>42</v>
      </c>
      <c r="D6840" s="17">
        <v>103.71</v>
      </c>
      <c r="E6840" s="17">
        <v>9853</v>
      </c>
      <c r="F6840" s="17">
        <v>-324933.62999999989</v>
      </c>
    </row>
    <row r="6841" spans="2:6" x14ac:dyDescent="0.25">
      <c r="B6841" s="14">
        <v>6796</v>
      </c>
      <c r="C6841" s="17">
        <v>43</v>
      </c>
      <c r="D6841" s="17">
        <v>98.77</v>
      </c>
      <c r="E6841" s="17">
        <v>20704</v>
      </c>
      <c r="F6841" s="17">
        <v>334889.92000000016</v>
      </c>
    </row>
    <row r="6842" spans="2:6" x14ac:dyDescent="0.25">
      <c r="B6842" s="14">
        <v>6797</v>
      </c>
      <c r="C6842" s="17">
        <v>39</v>
      </c>
      <c r="D6842" s="17">
        <v>77.66</v>
      </c>
      <c r="E6842" s="17">
        <v>17773</v>
      </c>
      <c r="F6842" s="17">
        <v>613428.82000000007</v>
      </c>
    </row>
    <row r="6843" spans="2:6" x14ac:dyDescent="0.25">
      <c r="B6843" s="14">
        <v>6798</v>
      </c>
      <c r="C6843" s="17">
        <v>41</v>
      </c>
      <c r="D6843" s="17">
        <v>77.72</v>
      </c>
      <c r="E6843" s="17">
        <v>16241</v>
      </c>
      <c r="F6843" s="17">
        <v>453827.48</v>
      </c>
    </row>
    <row r="6844" spans="2:6" x14ac:dyDescent="0.25">
      <c r="B6844" s="14">
        <v>6799</v>
      </c>
      <c r="C6844" s="17">
        <v>43</v>
      </c>
      <c r="D6844" s="17">
        <v>100.17</v>
      </c>
      <c r="E6844" s="17">
        <v>20671</v>
      </c>
      <c r="F6844" s="17">
        <v>304061.92999999993</v>
      </c>
    </row>
    <row r="6845" spans="2:6" x14ac:dyDescent="0.25">
      <c r="B6845" s="14">
        <v>6800</v>
      </c>
      <c r="C6845" s="17">
        <v>43</v>
      </c>
      <c r="D6845" s="17">
        <v>79.17</v>
      </c>
      <c r="E6845" s="17">
        <v>25040</v>
      </c>
      <c r="F6845" s="17">
        <v>1073823.2</v>
      </c>
    </row>
    <row r="6846" spans="2:6" x14ac:dyDescent="0.25">
      <c r="B6846" s="14">
        <v>6801</v>
      </c>
      <c r="C6846" s="17">
        <v>41</v>
      </c>
      <c r="D6846" s="17">
        <v>90.17</v>
      </c>
      <c r="E6846" s="17">
        <v>21280</v>
      </c>
      <c r="F6846" s="17">
        <v>593422.39999999991</v>
      </c>
    </row>
    <row r="6847" spans="2:6" x14ac:dyDescent="0.25">
      <c r="B6847" s="14">
        <v>6802</v>
      </c>
      <c r="C6847" s="17">
        <v>40</v>
      </c>
      <c r="D6847" s="17">
        <v>93.24</v>
      </c>
      <c r="E6847" s="17">
        <v>12407</v>
      </c>
      <c r="F6847" s="17">
        <v>-34115.679999999935</v>
      </c>
    </row>
    <row r="6848" spans="2:6" x14ac:dyDescent="0.25">
      <c r="B6848" s="14">
        <v>6803</v>
      </c>
      <c r="C6848" s="17">
        <v>44</v>
      </c>
      <c r="D6848" s="17">
        <v>88.91</v>
      </c>
      <c r="E6848" s="17">
        <v>15579</v>
      </c>
      <c r="F6848" s="17">
        <v>179616.1100000001</v>
      </c>
    </row>
    <row r="6849" spans="2:6" x14ac:dyDescent="0.25">
      <c r="B6849" s="14">
        <v>6804</v>
      </c>
      <c r="C6849" s="17">
        <v>40</v>
      </c>
      <c r="D6849" s="17">
        <v>100.52</v>
      </c>
      <c r="E6849" s="17">
        <v>20337</v>
      </c>
      <c r="F6849" s="17">
        <v>339307.76</v>
      </c>
    </row>
    <row r="6850" spans="2:6" x14ac:dyDescent="0.25">
      <c r="B6850" s="14">
        <v>6805</v>
      </c>
      <c r="C6850" s="17">
        <v>41</v>
      </c>
      <c r="D6850" s="17">
        <v>97.5</v>
      </c>
      <c r="E6850" s="17">
        <v>22260</v>
      </c>
      <c r="F6850" s="17">
        <v>496730</v>
      </c>
    </row>
    <row r="6851" spans="2:6" x14ac:dyDescent="0.25">
      <c r="B6851" s="14">
        <v>6806</v>
      </c>
      <c r="C6851" s="17">
        <v>42</v>
      </c>
      <c r="D6851" s="17">
        <v>77.89</v>
      </c>
      <c r="E6851" s="17">
        <v>22555</v>
      </c>
      <c r="F6851" s="17">
        <v>934326.05</v>
      </c>
    </row>
    <row r="6852" spans="2:6" x14ac:dyDescent="0.25">
      <c r="B6852" s="14">
        <v>6807</v>
      </c>
      <c r="C6852" s="17">
        <v>40</v>
      </c>
      <c r="D6852" s="17">
        <v>92.82</v>
      </c>
      <c r="E6852" s="17">
        <v>3642</v>
      </c>
      <c r="F6852" s="17">
        <v>-608972.43999999994</v>
      </c>
    </row>
    <row r="6853" spans="2:6" x14ac:dyDescent="0.25">
      <c r="B6853" s="14">
        <v>6808</v>
      </c>
      <c r="C6853" s="17">
        <v>39</v>
      </c>
      <c r="D6853" s="17">
        <v>82.97</v>
      </c>
      <c r="E6853" s="17">
        <v>18994</v>
      </c>
      <c r="F6853" s="17">
        <v>613107.82000000007</v>
      </c>
    </row>
    <row r="6854" spans="2:6" x14ac:dyDescent="0.25">
      <c r="B6854" s="14">
        <v>6809</v>
      </c>
      <c r="C6854" s="17">
        <v>39</v>
      </c>
      <c r="D6854" s="17">
        <v>78.92</v>
      </c>
      <c r="E6854" s="17">
        <v>10942</v>
      </c>
      <c r="F6854" s="17">
        <v>37177.359999999986</v>
      </c>
    </row>
    <row r="6855" spans="2:6" x14ac:dyDescent="0.25">
      <c r="B6855" s="14">
        <v>6810</v>
      </c>
      <c r="C6855" s="17">
        <v>44</v>
      </c>
      <c r="D6855" s="17">
        <v>97.17</v>
      </c>
      <c r="E6855" s="17">
        <v>25922</v>
      </c>
      <c r="F6855" s="17">
        <v>649069.26</v>
      </c>
    </row>
    <row r="6856" spans="2:6" x14ac:dyDescent="0.25">
      <c r="B6856" s="14">
        <v>6811</v>
      </c>
      <c r="C6856" s="17">
        <v>44</v>
      </c>
      <c r="D6856" s="17">
        <v>91.18</v>
      </c>
      <c r="E6856" s="17">
        <v>23867</v>
      </c>
      <c r="F6856" s="17">
        <v>673191.94</v>
      </c>
    </row>
    <row r="6857" spans="2:6" x14ac:dyDescent="0.25">
      <c r="B6857" s="14">
        <v>6812</v>
      </c>
      <c r="C6857" s="17">
        <v>43</v>
      </c>
      <c r="D6857" s="17">
        <v>77.8</v>
      </c>
      <c r="E6857" s="17">
        <v>23015</v>
      </c>
      <c r="F6857" s="17">
        <v>949773</v>
      </c>
    </row>
    <row r="6858" spans="2:6" x14ac:dyDescent="0.25">
      <c r="B6858" s="14">
        <v>6813</v>
      </c>
      <c r="C6858" s="17">
        <v>40</v>
      </c>
      <c r="D6858" s="17">
        <v>79.81</v>
      </c>
      <c r="E6858" s="17">
        <v>27703</v>
      </c>
      <c r="F6858" s="17">
        <v>1343800.5699999998</v>
      </c>
    </row>
    <row r="6859" spans="2:6" x14ac:dyDescent="0.25">
      <c r="B6859" s="14">
        <v>6814</v>
      </c>
      <c r="C6859" s="17">
        <v>43</v>
      </c>
      <c r="D6859" s="17">
        <v>79.150000000000006</v>
      </c>
      <c r="E6859" s="17">
        <v>21774</v>
      </c>
      <c r="F6859" s="17">
        <v>823331.89999999991</v>
      </c>
    </row>
    <row r="6860" spans="2:6" x14ac:dyDescent="0.25">
      <c r="B6860" s="14">
        <v>6815</v>
      </c>
      <c r="C6860" s="17">
        <v>43</v>
      </c>
      <c r="D6860" s="17">
        <v>87.29</v>
      </c>
      <c r="E6860" s="17">
        <v>18721</v>
      </c>
      <c r="F6860" s="17">
        <v>436319.90999999992</v>
      </c>
    </row>
    <row r="6861" spans="2:6" x14ac:dyDescent="0.25">
      <c r="B6861" s="14">
        <v>6816</v>
      </c>
      <c r="C6861" s="17">
        <v>40</v>
      </c>
      <c r="D6861" s="17">
        <v>84.5</v>
      </c>
      <c r="E6861" s="17">
        <v>25587</v>
      </c>
      <c r="F6861" s="17">
        <v>1056231.5</v>
      </c>
    </row>
    <row r="6862" spans="2:6" x14ac:dyDescent="0.25">
      <c r="B6862" s="14">
        <v>6817</v>
      </c>
      <c r="C6862" s="17">
        <v>39</v>
      </c>
      <c r="D6862" s="17">
        <v>102.68</v>
      </c>
      <c r="E6862" s="17">
        <v>19036</v>
      </c>
      <c r="F6862" s="17">
        <v>241143.51999999979</v>
      </c>
    </row>
    <row r="6863" spans="2:6" x14ac:dyDescent="0.25">
      <c r="B6863" s="14">
        <v>6818</v>
      </c>
      <c r="C6863" s="17">
        <v>44</v>
      </c>
      <c r="D6863" s="17">
        <v>77.430000000000007</v>
      </c>
      <c r="E6863" s="17">
        <v>21017</v>
      </c>
      <c r="F6863" s="17">
        <v>780288.69</v>
      </c>
    </row>
    <row r="6864" spans="2:6" x14ac:dyDescent="0.25">
      <c r="B6864" s="14">
        <v>6819</v>
      </c>
      <c r="C6864" s="17">
        <v>40</v>
      </c>
      <c r="D6864" s="17">
        <v>100.58</v>
      </c>
      <c r="E6864" s="17">
        <v>22116</v>
      </c>
      <c r="F6864" s="17">
        <v>442016.72</v>
      </c>
    </row>
    <row r="6865" spans="2:6" x14ac:dyDescent="0.25">
      <c r="B6865" s="14">
        <v>6820</v>
      </c>
      <c r="C6865" s="17">
        <v>43</v>
      </c>
      <c r="D6865" s="17">
        <v>88.17</v>
      </c>
      <c r="E6865" s="17">
        <v>20713</v>
      </c>
      <c r="F6865" s="17">
        <v>554962.79</v>
      </c>
    </row>
    <row r="6866" spans="2:6" x14ac:dyDescent="0.25">
      <c r="B6866" s="14">
        <v>6821</v>
      </c>
      <c r="C6866" s="17">
        <v>43</v>
      </c>
      <c r="D6866" s="17">
        <v>81.38</v>
      </c>
      <c r="E6866" s="17">
        <v>19338</v>
      </c>
      <c r="F6866" s="17">
        <v>593001.56000000006</v>
      </c>
    </row>
    <row r="6867" spans="2:6" x14ac:dyDescent="0.25">
      <c r="B6867" s="14">
        <v>6822</v>
      </c>
      <c r="C6867" s="17">
        <v>42</v>
      </c>
      <c r="D6867" s="17">
        <v>86.68</v>
      </c>
      <c r="E6867" s="17">
        <v>17780</v>
      </c>
      <c r="F6867" s="17">
        <v>400289.59999999986</v>
      </c>
    </row>
    <row r="6868" spans="2:6" x14ac:dyDescent="0.25">
      <c r="B6868" s="14">
        <v>6823</v>
      </c>
      <c r="C6868" s="17">
        <v>43</v>
      </c>
      <c r="D6868" s="17">
        <v>76.12</v>
      </c>
      <c r="E6868" s="17">
        <v>12826</v>
      </c>
      <c r="F6868" s="17">
        <v>174540.87999999989</v>
      </c>
    </row>
    <row r="6869" spans="2:6" x14ac:dyDescent="0.25">
      <c r="B6869" s="14">
        <v>6824</v>
      </c>
      <c r="C6869" s="17">
        <v>41</v>
      </c>
      <c r="D6869" s="17">
        <v>78.83</v>
      </c>
      <c r="E6869" s="17">
        <v>24131</v>
      </c>
      <c r="F6869" s="17">
        <v>1060451.27</v>
      </c>
    </row>
    <row r="6870" spans="2:6" x14ac:dyDescent="0.25">
      <c r="B6870" s="14">
        <v>6825</v>
      </c>
      <c r="C6870" s="17">
        <v>42</v>
      </c>
      <c r="D6870" s="17">
        <v>77.430000000000007</v>
      </c>
      <c r="E6870" s="17">
        <v>20331</v>
      </c>
      <c r="F6870" s="17">
        <v>767737.66999999993</v>
      </c>
    </row>
    <row r="6871" spans="2:6" x14ac:dyDescent="0.25">
      <c r="B6871" s="14">
        <v>6826</v>
      </c>
      <c r="C6871" s="17">
        <v>43</v>
      </c>
      <c r="D6871" s="17">
        <v>79.430000000000007</v>
      </c>
      <c r="E6871" s="17">
        <v>13060</v>
      </c>
      <c r="F6871" s="17">
        <v>150004.19999999995</v>
      </c>
    </row>
    <row r="6872" spans="2:6" x14ac:dyDescent="0.25">
      <c r="B6872" s="14">
        <v>6827</v>
      </c>
      <c r="C6872" s="17">
        <v>40</v>
      </c>
      <c r="D6872" s="17">
        <v>98.06</v>
      </c>
      <c r="E6872" s="17">
        <v>12945</v>
      </c>
      <c r="F6872" s="17">
        <v>-61131.70000000007</v>
      </c>
    </row>
    <row r="6873" spans="2:6" x14ac:dyDescent="0.25">
      <c r="B6873" s="14">
        <v>6828</v>
      </c>
      <c r="C6873" s="17">
        <v>41</v>
      </c>
      <c r="D6873" s="17">
        <v>79.59</v>
      </c>
      <c r="E6873" s="17">
        <v>12431</v>
      </c>
      <c r="F6873" s="17">
        <v>124714.70999999996</v>
      </c>
    </row>
    <row r="6874" spans="2:6" x14ac:dyDescent="0.25">
      <c r="B6874" s="14">
        <v>6829</v>
      </c>
      <c r="C6874" s="17">
        <v>41</v>
      </c>
      <c r="D6874" s="17">
        <v>101.78</v>
      </c>
      <c r="E6874" s="17">
        <v>17911</v>
      </c>
      <c r="F6874" s="17">
        <v>156956.41999999993</v>
      </c>
    </row>
    <row r="6875" spans="2:6" x14ac:dyDescent="0.25">
      <c r="B6875" s="14">
        <v>6830</v>
      </c>
      <c r="C6875" s="17">
        <v>43</v>
      </c>
      <c r="D6875" s="17">
        <v>103.39</v>
      </c>
      <c r="E6875" s="17">
        <v>20747</v>
      </c>
      <c r="F6875" s="17">
        <v>241499.66999999993</v>
      </c>
    </row>
    <row r="6876" spans="2:6" x14ac:dyDescent="0.25">
      <c r="B6876" s="14">
        <v>6831</v>
      </c>
      <c r="C6876" s="17">
        <v>41</v>
      </c>
      <c r="D6876" s="17">
        <v>98.37</v>
      </c>
      <c r="E6876" s="17">
        <v>18685</v>
      </c>
      <c r="F6876" s="17">
        <v>264186.54999999981</v>
      </c>
    </row>
    <row r="6877" spans="2:6" x14ac:dyDescent="0.25">
      <c r="B6877" s="14">
        <v>6832</v>
      </c>
      <c r="C6877" s="17">
        <v>42</v>
      </c>
      <c r="D6877" s="17">
        <v>82.16</v>
      </c>
      <c r="E6877" s="17">
        <v>7614</v>
      </c>
      <c r="F6877" s="17">
        <v>-280168.24</v>
      </c>
    </row>
    <row r="6878" spans="2:6" x14ac:dyDescent="0.25">
      <c r="B6878" s="14">
        <v>6833</v>
      </c>
      <c r="C6878" s="17">
        <v>40</v>
      </c>
      <c r="D6878" s="17">
        <v>78.599999999999994</v>
      </c>
      <c r="E6878" s="17">
        <v>24950</v>
      </c>
      <c r="F6878" s="17">
        <v>1155980.0000000002</v>
      </c>
    </row>
    <row r="6879" spans="2:6" x14ac:dyDescent="0.25">
      <c r="B6879" s="14">
        <v>6834</v>
      </c>
      <c r="C6879" s="17">
        <v>41</v>
      </c>
      <c r="D6879" s="17">
        <v>79.66</v>
      </c>
      <c r="E6879" s="17">
        <v>23468</v>
      </c>
      <c r="F6879" s="17">
        <v>988483.12000000011</v>
      </c>
    </row>
    <row r="6880" spans="2:6" x14ac:dyDescent="0.25">
      <c r="B6880" s="14">
        <v>6835</v>
      </c>
      <c r="C6880" s="17">
        <v>43</v>
      </c>
      <c r="D6880" s="17">
        <v>99.96</v>
      </c>
      <c r="E6880" s="17">
        <v>26286</v>
      </c>
      <c r="F6880" s="17">
        <v>623067.44000000018</v>
      </c>
    </row>
    <row r="6881" spans="2:6" x14ac:dyDescent="0.25">
      <c r="B6881" s="14">
        <v>6836</v>
      </c>
      <c r="C6881" s="17">
        <v>40</v>
      </c>
      <c r="D6881" s="17">
        <v>78.319999999999993</v>
      </c>
      <c r="E6881" s="17">
        <v>23516</v>
      </c>
      <c r="F6881" s="17">
        <v>1047270.8800000001</v>
      </c>
    </row>
    <row r="6882" spans="2:6" x14ac:dyDescent="0.25">
      <c r="B6882" s="14">
        <v>6837</v>
      </c>
      <c r="C6882" s="17">
        <v>44</v>
      </c>
      <c r="D6882" s="17">
        <v>87.01</v>
      </c>
      <c r="E6882" s="17">
        <v>17912</v>
      </c>
      <c r="F6882" s="17">
        <v>367836.87999999989</v>
      </c>
    </row>
    <row r="6883" spans="2:6" x14ac:dyDescent="0.25">
      <c r="B6883" s="14">
        <v>6838</v>
      </c>
      <c r="C6883" s="17">
        <v>41</v>
      </c>
      <c r="D6883" s="17">
        <v>102</v>
      </c>
      <c r="E6883" s="17">
        <v>14120</v>
      </c>
      <c r="F6883" s="17">
        <v>-59280</v>
      </c>
    </row>
    <row r="6884" spans="2:6" x14ac:dyDescent="0.25">
      <c r="B6884" s="14">
        <v>6839</v>
      </c>
      <c r="C6884" s="17">
        <v>40</v>
      </c>
      <c r="D6884" s="17">
        <v>104.16</v>
      </c>
      <c r="E6884" s="17">
        <v>16559</v>
      </c>
      <c r="F6884" s="17">
        <v>58095.560000000056</v>
      </c>
    </row>
    <row r="6885" spans="2:6" x14ac:dyDescent="0.25">
      <c r="B6885" s="14">
        <v>6840</v>
      </c>
      <c r="C6885" s="17">
        <v>40</v>
      </c>
      <c r="D6885" s="17">
        <v>102.73</v>
      </c>
      <c r="E6885" s="17">
        <v>21303</v>
      </c>
      <c r="F6885" s="17">
        <v>348719.80999999982</v>
      </c>
    </row>
    <row r="6886" spans="2:6" x14ac:dyDescent="0.25">
      <c r="B6886" s="14">
        <v>6841</v>
      </c>
      <c r="C6886" s="17">
        <v>40</v>
      </c>
      <c r="D6886" s="17">
        <v>86.3</v>
      </c>
      <c r="E6886" s="17">
        <v>22528</v>
      </c>
      <c r="F6886" s="17">
        <v>787785.60000000009</v>
      </c>
    </row>
    <row r="6887" spans="2:6" x14ac:dyDescent="0.25">
      <c r="B6887" s="14">
        <v>6842</v>
      </c>
      <c r="C6887" s="17">
        <v>45</v>
      </c>
      <c r="D6887" s="17">
        <v>102.07</v>
      </c>
      <c r="E6887" s="17">
        <v>18708</v>
      </c>
      <c r="F6887" s="17">
        <v>121506.44000000018</v>
      </c>
    </row>
    <row r="6888" spans="2:6" x14ac:dyDescent="0.25">
      <c r="B6888" s="14">
        <v>6843</v>
      </c>
      <c r="C6888" s="17">
        <v>44</v>
      </c>
      <c r="D6888" s="17">
        <v>100.46</v>
      </c>
      <c r="E6888" s="17">
        <v>21397</v>
      </c>
      <c r="F6888" s="17">
        <v>316992.38000000012</v>
      </c>
    </row>
    <row r="6889" spans="2:6" x14ac:dyDescent="0.25">
      <c r="B6889" s="14">
        <v>6844</v>
      </c>
      <c r="C6889" s="17">
        <v>39</v>
      </c>
      <c r="D6889" s="17">
        <v>90.94</v>
      </c>
      <c r="E6889" s="17">
        <v>18105</v>
      </c>
      <c r="F6889" s="17">
        <v>400331.30000000005</v>
      </c>
    </row>
    <row r="6890" spans="2:6" x14ac:dyDescent="0.25">
      <c r="B6890" s="14">
        <v>6845</v>
      </c>
      <c r="C6890" s="17">
        <v>44</v>
      </c>
      <c r="D6890" s="17">
        <v>103.28</v>
      </c>
      <c r="E6890" s="17">
        <v>17463</v>
      </c>
      <c r="F6890" s="17">
        <v>53186.359999999986</v>
      </c>
    </row>
    <row r="6891" spans="2:6" x14ac:dyDescent="0.25">
      <c r="B6891" s="14">
        <v>6846</v>
      </c>
      <c r="C6891" s="17">
        <v>41</v>
      </c>
      <c r="D6891" s="17">
        <v>104.23</v>
      </c>
      <c r="E6891" s="17">
        <v>16221</v>
      </c>
      <c r="F6891" s="17">
        <v>22203.169999999925</v>
      </c>
    </row>
    <row r="6892" spans="2:6" x14ac:dyDescent="0.25">
      <c r="B6892" s="14">
        <v>6847</v>
      </c>
      <c r="C6892" s="17">
        <v>39</v>
      </c>
      <c r="D6892" s="17">
        <v>82.5</v>
      </c>
      <c r="E6892" s="17">
        <v>15093</v>
      </c>
      <c r="F6892" s="17">
        <v>319707.5</v>
      </c>
    </row>
    <row r="6893" spans="2:6" x14ac:dyDescent="0.25">
      <c r="B6893" s="14">
        <v>6848</v>
      </c>
      <c r="C6893" s="17">
        <v>42</v>
      </c>
      <c r="D6893" s="17">
        <v>95.03</v>
      </c>
      <c r="E6893" s="17">
        <v>19037</v>
      </c>
      <c r="F6893" s="17">
        <v>329722.8899999999</v>
      </c>
    </row>
    <row r="6894" spans="2:6" x14ac:dyDescent="0.25">
      <c r="B6894" s="14">
        <v>6849</v>
      </c>
      <c r="C6894" s="17">
        <v>42</v>
      </c>
      <c r="D6894" s="17">
        <v>95.17</v>
      </c>
      <c r="E6894" s="17">
        <v>23794</v>
      </c>
      <c r="F6894" s="17">
        <v>621183.02</v>
      </c>
    </row>
    <row r="6895" spans="2:6" x14ac:dyDescent="0.25">
      <c r="B6895" s="14">
        <v>6850</v>
      </c>
      <c r="C6895" s="17">
        <v>40</v>
      </c>
      <c r="D6895" s="17">
        <v>75.55</v>
      </c>
      <c r="E6895" s="17">
        <v>21046</v>
      </c>
      <c r="F6895" s="17">
        <v>906288.7</v>
      </c>
    </row>
    <row r="6896" spans="2:6" x14ac:dyDescent="0.25">
      <c r="B6896" s="14">
        <v>6851</v>
      </c>
      <c r="C6896" s="17">
        <v>42</v>
      </c>
      <c r="D6896" s="17">
        <v>100.86</v>
      </c>
      <c r="E6896" s="17">
        <v>18256</v>
      </c>
      <c r="F6896" s="17">
        <v>174891.83999999997</v>
      </c>
    </row>
    <row r="6897" spans="2:6" x14ac:dyDescent="0.25">
      <c r="B6897" s="14">
        <v>6852</v>
      </c>
      <c r="C6897" s="17">
        <v>39</v>
      </c>
      <c r="D6897" s="17">
        <v>91.84</v>
      </c>
      <c r="E6897" s="17">
        <v>21082</v>
      </c>
      <c r="F6897" s="17">
        <v>586949.11999999988</v>
      </c>
    </row>
    <row r="6898" spans="2:6" x14ac:dyDescent="0.25">
      <c r="B6898" s="14">
        <v>6853</v>
      </c>
      <c r="C6898" s="17">
        <v>41</v>
      </c>
      <c r="D6898" s="17">
        <v>79.19</v>
      </c>
      <c r="E6898" s="17">
        <v>17345</v>
      </c>
      <c r="F6898" s="17">
        <v>516959.44999999995</v>
      </c>
    </row>
    <row r="6899" spans="2:6" x14ac:dyDescent="0.25">
      <c r="B6899" s="14">
        <v>6854</v>
      </c>
      <c r="C6899" s="17">
        <v>41</v>
      </c>
      <c r="D6899" s="17">
        <v>85.58</v>
      </c>
      <c r="E6899" s="17">
        <v>17726</v>
      </c>
      <c r="F6899" s="17">
        <v>433716.91999999993</v>
      </c>
    </row>
    <row r="6900" spans="2:6" x14ac:dyDescent="0.25">
      <c r="B6900" s="14">
        <v>6855</v>
      </c>
      <c r="C6900" s="17">
        <v>42</v>
      </c>
      <c r="D6900" s="17">
        <v>78.650000000000006</v>
      </c>
      <c r="E6900" s="17">
        <v>17239</v>
      </c>
      <c r="F6900" s="17">
        <v>500675.64999999991</v>
      </c>
    </row>
    <row r="6901" spans="2:6" x14ac:dyDescent="0.25">
      <c r="B6901" s="14">
        <v>6856</v>
      </c>
      <c r="C6901" s="17">
        <v>43</v>
      </c>
      <c r="D6901" s="17">
        <v>104.96</v>
      </c>
      <c r="E6901" s="17">
        <v>15355</v>
      </c>
      <c r="F6901" s="17">
        <v>-66280.79999999993</v>
      </c>
    </row>
    <row r="6902" spans="2:6" x14ac:dyDescent="0.25">
      <c r="B6902" s="14">
        <v>6857</v>
      </c>
      <c r="C6902" s="17">
        <v>43</v>
      </c>
      <c r="D6902" s="17">
        <v>95.96</v>
      </c>
      <c r="E6902" s="17">
        <v>8561</v>
      </c>
      <c r="F6902" s="17">
        <v>-335997.55999999994</v>
      </c>
    </row>
    <row r="6903" spans="2:6" x14ac:dyDescent="0.25">
      <c r="B6903" s="14">
        <v>6858</v>
      </c>
      <c r="C6903" s="17">
        <v>41</v>
      </c>
      <c r="D6903" s="17">
        <v>83.55</v>
      </c>
      <c r="E6903" s="17">
        <v>13469</v>
      </c>
      <c r="F6903" s="17">
        <v>152767.05000000005</v>
      </c>
    </row>
    <row r="6904" spans="2:6" x14ac:dyDescent="0.25">
      <c r="B6904" s="14">
        <v>6859</v>
      </c>
      <c r="C6904" s="17">
        <v>43</v>
      </c>
      <c r="D6904" s="17">
        <v>77.489999999999995</v>
      </c>
      <c r="E6904" s="17">
        <v>14516</v>
      </c>
      <c r="F6904" s="17">
        <v>289651.16000000015</v>
      </c>
    </row>
    <row r="6905" spans="2:6" x14ac:dyDescent="0.25">
      <c r="B6905" s="14">
        <v>6860</v>
      </c>
      <c r="C6905" s="17">
        <v>42</v>
      </c>
      <c r="D6905" s="17">
        <v>80.900000000000006</v>
      </c>
      <c r="E6905" s="17">
        <v>17413</v>
      </c>
      <c r="F6905" s="17">
        <v>475129.29999999981</v>
      </c>
    </row>
    <row r="6906" spans="2:6" x14ac:dyDescent="0.25">
      <c r="B6906" s="14">
        <v>6861</v>
      </c>
      <c r="C6906" s="17">
        <v>44</v>
      </c>
      <c r="D6906" s="17">
        <v>95.32</v>
      </c>
      <c r="E6906" s="17">
        <v>21528</v>
      </c>
      <c r="F6906" s="17">
        <v>434791.04000000004</v>
      </c>
    </row>
    <row r="6907" spans="2:6" x14ac:dyDescent="0.25">
      <c r="B6907" s="14">
        <v>6862</v>
      </c>
      <c r="C6907" s="17">
        <v>43</v>
      </c>
      <c r="D6907" s="17">
        <v>82.34</v>
      </c>
      <c r="E6907" s="17">
        <v>18504</v>
      </c>
      <c r="F6907" s="17">
        <v>513004.6399999999</v>
      </c>
    </row>
    <row r="6908" spans="2:6" x14ac:dyDescent="0.25">
      <c r="B6908" s="14">
        <v>6863</v>
      </c>
      <c r="C6908" s="17">
        <v>40</v>
      </c>
      <c r="D6908" s="17">
        <v>95.53</v>
      </c>
      <c r="E6908" s="17">
        <v>12112</v>
      </c>
      <c r="F6908" s="17">
        <v>-81251.359999999986</v>
      </c>
    </row>
    <row r="6909" spans="2:6" x14ac:dyDescent="0.25">
      <c r="B6909" s="14">
        <v>6864</v>
      </c>
      <c r="C6909" s="17">
        <v>45</v>
      </c>
      <c r="D6909" s="17">
        <v>84.18</v>
      </c>
      <c r="E6909" s="17">
        <v>20011</v>
      </c>
      <c r="F6909" s="17">
        <v>547168.01999999979</v>
      </c>
    </row>
    <row r="6910" spans="2:6" x14ac:dyDescent="0.25">
      <c r="B6910" s="14">
        <v>6865</v>
      </c>
      <c r="C6910" s="17">
        <v>40</v>
      </c>
      <c r="D6910" s="17">
        <v>93.62</v>
      </c>
      <c r="E6910" s="17">
        <v>18176</v>
      </c>
      <c r="F6910" s="17">
        <v>338346.87999999989</v>
      </c>
    </row>
    <row r="6911" spans="2:6" x14ac:dyDescent="0.25">
      <c r="B6911" s="14">
        <v>6866</v>
      </c>
      <c r="C6911" s="17">
        <v>43</v>
      </c>
      <c r="D6911" s="17">
        <v>103.68</v>
      </c>
      <c r="E6911" s="17">
        <v>18201</v>
      </c>
      <c r="F6911" s="17">
        <v>102276.31999999983</v>
      </c>
    </row>
    <row r="6912" spans="2:6" x14ac:dyDescent="0.25">
      <c r="B6912" s="14">
        <v>6867</v>
      </c>
      <c r="C6912" s="17">
        <v>41</v>
      </c>
      <c r="D6912" s="17">
        <v>94.13</v>
      </c>
      <c r="E6912" s="17">
        <v>16367</v>
      </c>
      <c r="F6912" s="17">
        <v>195360.29000000004</v>
      </c>
    </row>
    <row r="6913" spans="2:6" x14ac:dyDescent="0.25">
      <c r="B6913" s="14">
        <v>6868</v>
      </c>
      <c r="C6913" s="17">
        <v>43</v>
      </c>
      <c r="D6913" s="17">
        <v>81.540000000000006</v>
      </c>
      <c r="E6913" s="17">
        <v>16973</v>
      </c>
      <c r="F6913" s="17">
        <v>413809.57999999984</v>
      </c>
    </row>
    <row r="6914" spans="2:6" x14ac:dyDescent="0.25">
      <c r="B6914" s="14">
        <v>6869</v>
      </c>
      <c r="C6914" s="17">
        <v>43</v>
      </c>
      <c r="D6914" s="17">
        <v>99.76</v>
      </c>
      <c r="E6914" s="17">
        <v>21399</v>
      </c>
      <c r="F6914" s="17">
        <v>353479.75999999978</v>
      </c>
    </row>
    <row r="6915" spans="2:6" x14ac:dyDescent="0.25">
      <c r="B6915" s="14">
        <v>6870</v>
      </c>
      <c r="C6915" s="17">
        <v>42</v>
      </c>
      <c r="D6915" s="17">
        <v>92.54</v>
      </c>
      <c r="E6915" s="17">
        <v>11647</v>
      </c>
      <c r="F6915" s="17">
        <v>-99234.380000000121</v>
      </c>
    </row>
    <row r="6916" spans="2:6" x14ac:dyDescent="0.25">
      <c r="B6916" s="14">
        <v>6871</v>
      </c>
      <c r="C6916" s="17">
        <v>41</v>
      </c>
      <c r="D6916" s="17">
        <v>94.78</v>
      </c>
      <c r="E6916" s="17">
        <v>21595</v>
      </c>
      <c r="F6916" s="17">
        <v>515235.89999999991</v>
      </c>
    </row>
    <row r="6917" spans="2:6" x14ac:dyDescent="0.25">
      <c r="B6917" s="14">
        <v>6872</v>
      </c>
      <c r="C6917" s="17">
        <v>45</v>
      </c>
      <c r="D6917" s="17">
        <v>85.54</v>
      </c>
      <c r="E6917" s="17">
        <v>16649</v>
      </c>
      <c r="F6917" s="17">
        <v>289790.5399999998</v>
      </c>
    </row>
    <row r="6918" spans="2:6" x14ac:dyDescent="0.25">
      <c r="B6918" s="14">
        <v>6873</v>
      </c>
      <c r="C6918" s="17">
        <v>43</v>
      </c>
      <c r="D6918" s="17">
        <v>88.27</v>
      </c>
      <c r="E6918" s="17">
        <v>19333</v>
      </c>
      <c r="F6918" s="17">
        <v>459424.09000000008</v>
      </c>
    </row>
    <row r="6919" spans="2:6" x14ac:dyDescent="0.25">
      <c r="B6919" s="14">
        <v>6874</v>
      </c>
      <c r="C6919" s="17">
        <v>42</v>
      </c>
      <c r="D6919" s="17">
        <v>87.61</v>
      </c>
      <c r="E6919" s="17">
        <v>17872</v>
      </c>
      <c r="F6919" s="17">
        <v>390138.08000000007</v>
      </c>
    </row>
    <row r="6920" spans="2:6" x14ac:dyDescent="0.25">
      <c r="B6920" s="14">
        <v>6875</v>
      </c>
      <c r="C6920" s="17">
        <v>42</v>
      </c>
      <c r="D6920" s="17">
        <v>98.57</v>
      </c>
      <c r="E6920" s="17">
        <v>19521</v>
      </c>
      <c r="F6920" s="17">
        <v>290612.03000000003</v>
      </c>
    </row>
    <row r="6921" spans="2:6" x14ac:dyDescent="0.25">
      <c r="B6921" s="14">
        <v>6876</v>
      </c>
      <c r="C6921" s="17">
        <v>42</v>
      </c>
      <c r="D6921" s="17">
        <v>85.44</v>
      </c>
      <c r="E6921" s="17">
        <v>13433</v>
      </c>
      <c r="F6921" s="17">
        <v>111265.47999999998</v>
      </c>
    </row>
    <row r="6922" spans="2:6" x14ac:dyDescent="0.25">
      <c r="B6922" s="14">
        <v>6877</v>
      </c>
      <c r="C6922" s="17">
        <v>42</v>
      </c>
      <c r="D6922" s="17">
        <v>78.849999999999994</v>
      </c>
      <c r="E6922" s="17">
        <v>15779</v>
      </c>
      <c r="F6922" s="17">
        <v>383128.85000000009</v>
      </c>
    </row>
    <row r="6923" spans="2:6" x14ac:dyDescent="0.25">
      <c r="B6923" s="14">
        <v>6878</v>
      </c>
      <c r="C6923" s="17">
        <v>42</v>
      </c>
      <c r="D6923" s="17">
        <v>89.96</v>
      </c>
      <c r="E6923" s="17">
        <v>13108</v>
      </c>
      <c r="F6923" s="17">
        <v>28760.320000000065</v>
      </c>
    </row>
    <row r="6924" spans="2:6" x14ac:dyDescent="0.25">
      <c r="B6924" s="14">
        <v>6879</v>
      </c>
      <c r="C6924" s="17">
        <v>44</v>
      </c>
      <c r="D6924" s="17">
        <v>81.52</v>
      </c>
      <c r="E6924" s="17">
        <v>19558</v>
      </c>
      <c r="F6924" s="17">
        <v>587121.84000000008</v>
      </c>
    </row>
    <row r="6925" spans="2:6" x14ac:dyDescent="0.25">
      <c r="B6925" s="14">
        <v>6880</v>
      </c>
      <c r="C6925" s="17">
        <v>43</v>
      </c>
      <c r="D6925" s="17">
        <v>84.61</v>
      </c>
      <c r="E6925" s="17">
        <v>17853</v>
      </c>
      <c r="F6925" s="17">
        <v>424525.66999999993</v>
      </c>
    </row>
    <row r="6926" spans="2:6" x14ac:dyDescent="0.25">
      <c r="B6926" s="14">
        <v>6881</v>
      </c>
      <c r="C6926" s="17">
        <v>45</v>
      </c>
      <c r="D6926" s="17">
        <v>89.97</v>
      </c>
      <c r="E6926" s="17">
        <v>12982</v>
      </c>
      <c r="F6926" s="17">
        <v>-18762.540000000037</v>
      </c>
    </row>
    <row r="6927" spans="2:6" x14ac:dyDescent="0.25">
      <c r="B6927" s="14">
        <v>6882</v>
      </c>
      <c r="C6927" s="17">
        <v>41</v>
      </c>
      <c r="D6927" s="17">
        <v>86.33</v>
      </c>
      <c r="E6927" s="17">
        <v>23842</v>
      </c>
      <c r="F6927" s="17">
        <v>858756.14000000013</v>
      </c>
    </row>
    <row r="6928" spans="2:6" x14ac:dyDescent="0.25">
      <c r="B6928" s="14">
        <v>6883</v>
      </c>
      <c r="C6928" s="17">
        <v>43</v>
      </c>
      <c r="D6928" s="17">
        <v>78.11</v>
      </c>
      <c r="E6928" s="17">
        <v>15616</v>
      </c>
      <c r="F6928" s="17">
        <v>366330.24</v>
      </c>
    </row>
    <row r="6929" spans="2:6" x14ac:dyDescent="0.25">
      <c r="B6929" s="14">
        <v>6884</v>
      </c>
      <c r="C6929" s="17">
        <v>41</v>
      </c>
      <c r="D6929" s="17">
        <v>79.44</v>
      </c>
      <c r="E6929" s="17">
        <v>9741</v>
      </c>
      <c r="F6929" s="17">
        <v>-84747.039999999921</v>
      </c>
    </row>
    <row r="6930" spans="2:6" x14ac:dyDescent="0.25">
      <c r="B6930" s="14">
        <v>6885</v>
      </c>
      <c r="C6930" s="17">
        <v>41</v>
      </c>
      <c r="D6930" s="17">
        <v>78.02</v>
      </c>
      <c r="E6930" s="17">
        <v>17844</v>
      </c>
      <c r="F6930" s="17">
        <v>577163.12000000011</v>
      </c>
    </row>
    <row r="6931" spans="2:6" x14ac:dyDescent="0.25">
      <c r="B6931" s="14">
        <v>6886</v>
      </c>
      <c r="C6931" s="17">
        <v>39</v>
      </c>
      <c r="D6931" s="17">
        <v>96.12</v>
      </c>
      <c r="E6931" s="17">
        <v>16255</v>
      </c>
      <c r="F6931" s="17">
        <v>188369.39999999991</v>
      </c>
    </row>
    <row r="6932" spans="2:6" x14ac:dyDescent="0.25">
      <c r="B6932" s="14">
        <v>6887</v>
      </c>
      <c r="C6932" s="17">
        <v>42</v>
      </c>
      <c r="D6932" s="17">
        <v>89.39</v>
      </c>
      <c r="E6932" s="17">
        <v>22443</v>
      </c>
      <c r="F6932" s="17">
        <v>667371.23</v>
      </c>
    </row>
    <row r="6933" spans="2:6" x14ac:dyDescent="0.25">
      <c r="B6933" s="14">
        <v>6888</v>
      </c>
      <c r="C6933" s="17">
        <v>41</v>
      </c>
      <c r="D6933" s="17">
        <v>80.31</v>
      </c>
      <c r="E6933" s="17">
        <v>25646</v>
      </c>
      <c r="F6933" s="17">
        <v>1142437.74</v>
      </c>
    </row>
    <row r="6934" spans="2:6" x14ac:dyDescent="0.25">
      <c r="B6934" s="14">
        <v>6889</v>
      </c>
      <c r="C6934" s="17">
        <v>41</v>
      </c>
      <c r="D6934" s="17">
        <v>98.59</v>
      </c>
      <c r="E6934" s="17">
        <v>22695</v>
      </c>
      <c r="F6934" s="17">
        <v>498309.94999999995</v>
      </c>
    </row>
    <row r="6935" spans="2:6" x14ac:dyDescent="0.25">
      <c r="B6935" s="14">
        <v>6890</v>
      </c>
      <c r="C6935" s="17">
        <v>40</v>
      </c>
      <c r="D6935" s="17">
        <v>98.39</v>
      </c>
      <c r="E6935" s="17">
        <v>19798</v>
      </c>
      <c r="F6935" s="17">
        <v>349956.78</v>
      </c>
    </row>
    <row r="6936" spans="2:6" x14ac:dyDescent="0.25">
      <c r="B6936" s="14">
        <v>6891</v>
      </c>
      <c r="C6936" s="17">
        <v>41</v>
      </c>
      <c r="D6936" s="17">
        <v>101.28</v>
      </c>
      <c r="E6936" s="17">
        <v>9275</v>
      </c>
      <c r="F6936" s="17">
        <v>-323922</v>
      </c>
    </row>
    <row r="6937" spans="2:6" x14ac:dyDescent="0.25">
      <c r="B6937" s="14">
        <v>6892</v>
      </c>
      <c r="C6937" s="17">
        <v>43</v>
      </c>
      <c r="D6937" s="17">
        <v>101.82</v>
      </c>
      <c r="E6937" s="17">
        <v>18838</v>
      </c>
      <c r="F6937" s="17">
        <v>170642.84000000008</v>
      </c>
    </row>
    <row r="6938" spans="2:6" x14ac:dyDescent="0.25">
      <c r="B6938" s="14">
        <v>6893</v>
      </c>
      <c r="C6938" s="17">
        <v>42</v>
      </c>
      <c r="D6938" s="17">
        <v>90.86</v>
      </c>
      <c r="E6938" s="17">
        <v>13467</v>
      </c>
      <c r="F6938" s="17">
        <v>40707.380000000005</v>
      </c>
    </row>
    <row r="6939" spans="2:6" x14ac:dyDescent="0.25">
      <c r="B6939" s="14">
        <v>6894</v>
      </c>
      <c r="C6939" s="17">
        <v>41</v>
      </c>
      <c r="D6939" s="17">
        <v>97.89</v>
      </c>
      <c r="E6939" s="17">
        <v>15166</v>
      </c>
      <c r="F6939" s="17">
        <v>61628.260000000009</v>
      </c>
    </row>
    <row r="6940" spans="2:6" x14ac:dyDescent="0.25">
      <c r="B6940" s="14">
        <v>6895</v>
      </c>
      <c r="C6940" s="17">
        <v>41</v>
      </c>
      <c r="D6940" s="17">
        <v>78.22</v>
      </c>
      <c r="E6940" s="17">
        <v>22535</v>
      </c>
      <c r="F6940" s="17">
        <v>947842.3</v>
      </c>
    </row>
    <row r="6941" spans="2:6" x14ac:dyDescent="0.25">
      <c r="B6941" s="14">
        <v>6896</v>
      </c>
      <c r="C6941" s="17">
        <v>42</v>
      </c>
      <c r="D6941" s="17">
        <v>77.45</v>
      </c>
      <c r="E6941" s="17">
        <v>21000</v>
      </c>
      <c r="F6941" s="17">
        <v>820550</v>
      </c>
    </row>
    <row r="6942" spans="2:6" x14ac:dyDescent="0.25">
      <c r="B6942" s="14">
        <v>6897</v>
      </c>
      <c r="C6942" s="17">
        <v>42</v>
      </c>
      <c r="D6942" s="17">
        <v>76.37</v>
      </c>
      <c r="E6942" s="17">
        <v>22540</v>
      </c>
      <c r="F6942" s="17">
        <v>967400.2</v>
      </c>
    </row>
    <row r="6943" spans="2:6" x14ac:dyDescent="0.25">
      <c r="B6943" s="14">
        <v>6898</v>
      </c>
      <c r="C6943" s="17">
        <v>42</v>
      </c>
      <c r="D6943" s="17">
        <v>92.26</v>
      </c>
      <c r="E6943" s="17">
        <v>19894</v>
      </c>
      <c r="F6943" s="17">
        <v>437937.55999999982</v>
      </c>
    </row>
    <row r="6944" spans="2:6" x14ac:dyDescent="0.25">
      <c r="B6944" s="14">
        <v>6899</v>
      </c>
      <c r="C6944" s="17">
        <v>43</v>
      </c>
      <c r="D6944" s="17">
        <v>97.53</v>
      </c>
      <c r="E6944" s="17">
        <v>21494</v>
      </c>
      <c r="F6944" s="17">
        <v>406754.17999999993</v>
      </c>
    </row>
    <row r="6945" spans="2:6" x14ac:dyDescent="0.25">
      <c r="B6945" s="14">
        <v>6900</v>
      </c>
      <c r="C6945" s="17">
        <v>43</v>
      </c>
      <c r="D6945" s="17">
        <v>76.989999999999995</v>
      </c>
      <c r="E6945" s="17">
        <v>21164</v>
      </c>
      <c r="F6945" s="17">
        <v>822167.64000000013</v>
      </c>
    </row>
    <row r="6946" spans="2:6" x14ac:dyDescent="0.25">
      <c r="B6946" s="14">
        <v>6901</v>
      </c>
      <c r="C6946" s="17">
        <v>41</v>
      </c>
      <c r="D6946" s="17">
        <v>100.48</v>
      </c>
      <c r="E6946" s="17">
        <v>21274</v>
      </c>
      <c r="F6946" s="17">
        <v>373680.48</v>
      </c>
    </row>
    <row r="6947" spans="2:6" x14ac:dyDescent="0.25">
      <c r="B6947" s="14">
        <v>6902</v>
      </c>
      <c r="C6947" s="17">
        <v>43</v>
      </c>
      <c r="D6947" s="17">
        <v>87.97</v>
      </c>
      <c r="E6947" s="17">
        <v>18128</v>
      </c>
      <c r="F6947" s="17">
        <v>383247.84000000008</v>
      </c>
    </row>
    <row r="6948" spans="2:6" x14ac:dyDescent="0.25">
      <c r="B6948" s="14">
        <v>6903</v>
      </c>
      <c r="C6948" s="17">
        <v>39</v>
      </c>
      <c r="D6948" s="17">
        <v>95.01</v>
      </c>
      <c r="E6948" s="17">
        <v>17490</v>
      </c>
      <c r="F6948" s="17">
        <v>286675.09999999986</v>
      </c>
    </row>
    <row r="6949" spans="2:6" x14ac:dyDescent="0.25">
      <c r="B6949" s="14">
        <v>6904</v>
      </c>
      <c r="C6949" s="17">
        <v>42</v>
      </c>
      <c r="D6949" s="17">
        <v>98.81</v>
      </c>
      <c r="E6949" s="17">
        <v>13889</v>
      </c>
      <c r="F6949" s="17">
        <v>-41799.090000000084</v>
      </c>
    </row>
    <row r="6950" spans="2:6" x14ac:dyDescent="0.25">
      <c r="B6950" s="14">
        <v>6905</v>
      </c>
      <c r="C6950" s="17">
        <v>40</v>
      </c>
      <c r="D6950" s="17">
        <v>100.54</v>
      </c>
      <c r="E6950" s="17">
        <v>14698</v>
      </c>
      <c r="F6950" s="17">
        <v>9245.0799999999581</v>
      </c>
    </row>
    <row r="6951" spans="2:6" x14ac:dyDescent="0.25">
      <c r="B6951" s="14">
        <v>6906</v>
      </c>
      <c r="C6951" s="17">
        <v>42</v>
      </c>
      <c r="D6951" s="17">
        <v>90.23</v>
      </c>
      <c r="E6951" s="17">
        <v>19621</v>
      </c>
      <c r="F6951" s="17">
        <v>460094.16999999993</v>
      </c>
    </row>
    <row r="6952" spans="2:6" x14ac:dyDescent="0.25">
      <c r="B6952" s="14">
        <v>6907</v>
      </c>
      <c r="C6952" s="17">
        <v>41</v>
      </c>
      <c r="D6952" s="17">
        <v>76.930000000000007</v>
      </c>
      <c r="E6952" s="17">
        <v>29629</v>
      </c>
      <c r="F6952" s="17">
        <v>1552023.0299999998</v>
      </c>
    </row>
    <row r="6953" spans="2:6" x14ac:dyDescent="0.25">
      <c r="B6953" s="14">
        <v>6908</v>
      </c>
      <c r="C6953" s="17">
        <v>39</v>
      </c>
      <c r="D6953" s="17">
        <v>76.53</v>
      </c>
      <c r="E6953" s="17">
        <v>19942</v>
      </c>
      <c r="F6953" s="17">
        <v>814558.74</v>
      </c>
    </row>
    <row r="6954" spans="2:6" x14ac:dyDescent="0.25">
      <c r="B6954" s="14">
        <v>6909</v>
      </c>
      <c r="C6954" s="17">
        <v>41</v>
      </c>
      <c r="D6954" s="17">
        <v>93.91</v>
      </c>
      <c r="E6954" s="17">
        <v>15648</v>
      </c>
      <c r="F6954" s="17">
        <v>152880.32000000007</v>
      </c>
    </row>
    <row r="6955" spans="2:6" x14ac:dyDescent="0.25">
      <c r="B6955" s="14">
        <v>6910</v>
      </c>
      <c r="C6955" s="17">
        <v>45</v>
      </c>
      <c r="D6955" s="17">
        <v>76.62</v>
      </c>
      <c r="E6955" s="17">
        <v>14128</v>
      </c>
      <c r="F6955" s="17">
        <v>243224.6399999999</v>
      </c>
    </row>
    <row r="6956" spans="2:6" x14ac:dyDescent="0.25">
      <c r="B6956" s="14">
        <v>6911</v>
      </c>
      <c r="C6956" s="17">
        <v>41</v>
      </c>
      <c r="D6956" s="17">
        <v>96.42</v>
      </c>
      <c r="E6956" s="17">
        <v>17247</v>
      </c>
      <c r="F6956" s="17">
        <v>212070.26</v>
      </c>
    </row>
    <row r="6957" spans="2:6" x14ac:dyDescent="0.25">
      <c r="B6957" s="14">
        <v>6912</v>
      </c>
      <c r="C6957" s="17">
        <v>40</v>
      </c>
      <c r="D6957" s="17">
        <v>94.19</v>
      </c>
      <c r="E6957" s="17">
        <v>15662</v>
      </c>
      <c r="F6957" s="17">
        <v>165054.22000000009</v>
      </c>
    </row>
    <row r="6958" spans="2:6" x14ac:dyDescent="0.25">
      <c r="B6958" s="14">
        <v>6913</v>
      </c>
      <c r="C6958" s="17">
        <v>42</v>
      </c>
      <c r="D6958" s="17">
        <v>78.510000000000005</v>
      </c>
      <c r="E6958" s="17">
        <v>15191</v>
      </c>
      <c r="F6958" s="17">
        <v>342341.58999999985</v>
      </c>
    </row>
    <row r="6959" spans="2:6" x14ac:dyDescent="0.25">
      <c r="B6959" s="14">
        <v>6914</v>
      </c>
      <c r="C6959" s="17">
        <v>42</v>
      </c>
      <c r="D6959" s="17">
        <v>86.32</v>
      </c>
      <c r="E6959" s="17">
        <v>19501</v>
      </c>
      <c r="F6959" s="17">
        <v>528330.68000000017</v>
      </c>
    </row>
    <row r="6960" spans="2:6" x14ac:dyDescent="0.25">
      <c r="B6960" s="14">
        <v>6915</v>
      </c>
      <c r="C6960" s="17">
        <v>41</v>
      </c>
      <c r="D6960" s="17">
        <v>100.05</v>
      </c>
      <c r="E6960" s="17">
        <v>21781</v>
      </c>
      <c r="F6960" s="17">
        <v>412208.94999999995</v>
      </c>
    </row>
    <row r="6961" spans="2:6" x14ac:dyDescent="0.25">
      <c r="B6961" s="14">
        <v>6916</v>
      </c>
      <c r="C6961" s="17">
        <v>44</v>
      </c>
      <c r="D6961" s="17">
        <v>75.56</v>
      </c>
      <c r="E6961" s="17">
        <v>18723</v>
      </c>
      <c r="F6961" s="17">
        <v>637355.11999999988</v>
      </c>
    </row>
    <row r="6962" spans="2:6" x14ac:dyDescent="0.25">
      <c r="B6962" s="14">
        <v>6917</v>
      </c>
      <c r="C6962" s="17">
        <v>39</v>
      </c>
      <c r="D6962" s="17">
        <v>97.18</v>
      </c>
      <c r="E6962" s="17">
        <v>13835</v>
      </c>
      <c r="F6962" s="17">
        <v>19114.699999999953</v>
      </c>
    </row>
    <row r="6963" spans="2:6" x14ac:dyDescent="0.25">
      <c r="B6963" s="14">
        <v>6918</v>
      </c>
      <c r="C6963" s="17">
        <v>39</v>
      </c>
      <c r="D6963" s="17">
        <v>85.59</v>
      </c>
      <c r="E6963" s="17">
        <v>11644</v>
      </c>
      <c r="F6963" s="17">
        <v>16430.039999999921</v>
      </c>
    </row>
    <row r="6964" spans="2:6" x14ac:dyDescent="0.25">
      <c r="B6964" s="14">
        <v>6919</v>
      </c>
      <c r="C6964" s="17">
        <v>44</v>
      </c>
      <c r="D6964" s="17">
        <v>88.22</v>
      </c>
      <c r="E6964" s="17">
        <v>16157</v>
      </c>
      <c r="F6964" s="17">
        <v>228964.45999999996</v>
      </c>
    </row>
    <row r="6965" spans="2:6" x14ac:dyDescent="0.25">
      <c r="B6965" s="14">
        <v>6920</v>
      </c>
      <c r="C6965" s="17">
        <v>40</v>
      </c>
      <c r="D6965" s="17">
        <v>77.52</v>
      </c>
      <c r="E6965" s="17">
        <v>17207</v>
      </c>
      <c r="F6965" s="17">
        <v>552026.3600000001</v>
      </c>
    </row>
    <row r="6966" spans="2:6" x14ac:dyDescent="0.25">
      <c r="B6966" s="14">
        <v>6921</v>
      </c>
      <c r="C6966" s="17">
        <v>42</v>
      </c>
      <c r="D6966" s="17">
        <v>101.88</v>
      </c>
      <c r="E6966" s="17">
        <v>19263</v>
      </c>
      <c r="F6966" s="17">
        <v>211776.56000000006</v>
      </c>
    </row>
    <row r="6967" spans="2:6" x14ac:dyDescent="0.25">
      <c r="B6967" s="14">
        <v>6922</v>
      </c>
      <c r="C6967" s="17">
        <v>41</v>
      </c>
      <c r="D6967" s="17">
        <v>82.42</v>
      </c>
      <c r="E6967" s="17">
        <v>14888</v>
      </c>
      <c r="F6967" s="17">
        <v>275235.04000000004</v>
      </c>
    </row>
    <row r="6968" spans="2:6" x14ac:dyDescent="0.25">
      <c r="B6968" s="14">
        <v>6923</v>
      </c>
      <c r="C6968" s="17">
        <v>42</v>
      </c>
      <c r="D6968" s="17">
        <v>83.24</v>
      </c>
      <c r="E6968" s="17">
        <v>16937</v>
      </c>
      <c r="F6968" s="17">
        <v>399273.12000000011</v>
      </c>
    </row>
    <row r="6969" spans="2:6" x14ac:dyDescent="0.25">
      <c r="B6969" s="14">
        <v>6924</v>
      </c>
      <c r="C6969" s="17">
        <v>39</v>
      </c>
      <c r="D6969" s="17">
        <v>88.19</v>
      </c>
      <c r="E6969" s="17">
        <v>18701</v>
      </c>
      <c r="F6969" s="17">
        <v>492918.81000000006</v>
      </c>
    </row>
    <row r="6970" spans="2:6" x14ac:dyDescent="0.25">
      <c r="B6970" s="14">
        <v>6925</v>
      </c>
      <c r="C6970" s="17">
        <v>43</v>
      </c>
      <c r="D6970" s="17">
        <v>92.25</v>
      </c>
      <c r="E6970" s="17">
        <v>10107</v>
      </c>
      <c r="F6970" s="17">
        <v>-205678.75</v>
      </c>
    </row>
    <row r="6971" spans="2:6" x14ac:dyDescent="0.25">
      <c r="B6971" s="14">
        <v>6926</v>
      </c>
      <c r="C6971" s="17">
        <v>44</v>
      </c>
      <c r="D6971" s="17">
        <v>84.53</v>
      </c>
      <c r="E6971" s="17">
        <v>16057</v>
      </c>
      <c r="F6971" s="17">
        <v>281536.79000000004</v>
      </c>
    </row>
    <row r="6972" spans="2:6" x14ac:dyDescent="0.25">
      <c r="B6972" s="14">
        <v>6927</v>
      </c>
      <c r="C6972" s="17">
        <v>41</v>
      </c>
      <c r="D6972" s="17">
        <v>81.430000000000007</v>
      </c>
      <c r="E6972" s="17">
        <v>15047</v>
      </c>
      <c r="F6972" s="17">
        <v>302148.7899999998</v>
      </c>
    </row>
    <row r="6973" spans="2:6" x14ac:dyDescent="0.25">
      <c r="B6973" s="14">
        <v>6928</v>
      </c>
      <c r="C6973" s="17">
        <v>42</v>
      </c>
      <c r="D6973" s="17">
        <v>94.38</v>
      </c>
      <c r="E6973" s="17">
        <v>9641</v>
      </c>
      <c r="F6973" s="17">
        <v>-246280.57999999996</v>
      </c>
    </row>
    <row r="6974" spans="2:6" x14ac:dyDescent="0.25">
      <c r="B6974" s="14">
        <v>6929</v>
      </c>
      <c r="C6974" s="17">
        <v>41</v>
      </c>
      <c r="D6974" s="17">
        <v>89.13</v>
      </c>
      <c r="E6974" s="17">
        <v>14090</v>
      </c>
      <c r="F6974" s="17">
        <v>120378.30000000005</v>
      </c>
    </row>
    <row r="6975" spans="2:6" x14ac:dyDescent="0.25">
      <c r="B6975" s="14">
        <v>6930</v>
      </c>
      <c r="C6975" s="17">
        <v>42</v>
      </c>
      <c r="D6975" s="17">
        <v>78.010000000000005</v>
      </c>
      <c r="E6975" s="17">
        <v>18858</v>
      </c>
      <c r="F6975" s="17">
        <v>639593.41999999993</v>
      </c>
    </row>
    <row r="6976" spans="2:6" x14ac:dyDescent="0.25">
      <c r="B6976" s="14">
        <v>6931</v>
      </c>
      <c r="C6976" s="17">
        <v>45</v>
      </c>
      <c r="D6976" s="17">
        <v>98.68</v>
      </c>
      <c r="E6976" s="17">
        <v>17493</v>
      </c>
      <c r="F6976" s="17">
        <v>117712.75999999989</v>
      </c>
    </row>
    <row r="6977" spans="2:6" x14ac:dyDescent="0.25">
      <c r="B6977" s="14">
        <v>6932</v>
      </c>
      <c r="C6977" s="17">
        <v>42</v>
      </c>
      <c r="D6977" s="17">
        <v>92.71</v>
      </c>
      <c r="E6977" s="17">
        <v>19359</v>
      </c>
      <c r="F6977" s="17">
        <v>394590.1100000001</v>
      </c>
    </row>
    <row r="6978" spans="2:6" x14ac:dyDescent="0.25">
      <c r="B6978" s="14">
        <v>6933</v>
      </c>
      <c r="C6978" s="17">
        <v>42</v>
      </c>
      <c r="D6978" s="17">
        <v>95.33</v>
      </c>
      <c r="E6978" s="17">
        <v>11485</v>
      </c>
      <c r="F6978" s="17">
        <v>-141720.04999999993</v>
      </c>
    </row>
    <row r="6979" spans="2:6" x14ac:dyDescent="0.25">
      <c r="B6979" s="14">
        <v>6934</v>
      </c>
      <c r="C6979" s="17">
        <v>42</v>
      </c>
      <c r="D6979" s="17">
        <v>84.68</v>
      </c>
      <c r="E6979" s="17">
        <v>12371</v>
      </c>
      <c r="F6979" s="17">
        <v>44670.719999999972</v>
      </c>
    </row>
    <row r="6980" spans="2:6" x14ac:dyDescent="0.25">
      <c r="B6980" s="14">
        <v>6935</v>
      </c>
      <c r="C6980" s="17">
        <v>40</v>
      </c>
      <c r="D6980" s="17">
        <v>103.18</v>
      </c>
      <c r="E6980" s="17">
        <v>15399</v>
      </c>
      <c r="F6980" s="17">
        <v>9572.1799999999348</v>
      </c>
    </row>
    <row r="6981" spans="2:6" x14ac:dyDescent="0.25">
      <c r="B6981" s="14">
        <v>6936</v>
      </c>
      <c r="C6981" s="17">
        <v>42</v>
      </c>
      <c r="D6981" s="17">
        <v>90.12</v>
      </c>
      <c r="E6981" s="17">
        <v>25737</v>
      </c>
      <c r="F6981" s="17">
        <v>871290.55999999982</v>
      </c>
    </row>
    <row r="6982" spans="2:6" x14ac:dyDescent="0.25">
      <c r="B6982" s="14">
        <v>6937</v>
      </c>
      <c r="C6982" s="17">
        <v>44</v>
      </c>
      <c r="D6982" s="17">
        <v>94.47</v>
      </c>
      <c r="E6982" s="17">
        <v>15604</v>
      </c>
      <c r="F6982" s="17">
        <v>94510.12</v>
      </c>
    </row>
    <row r="6983" spans="2:6" x14ac:dyDescent="0.25">
      <c r="B6983" s="14">
        <v>6938</v>
      </c>
      <c r="C6983" s="17">
        <v>41</v>
      </c>
      <c r="D6983" s="17">
        <v>97.39</v>
      </c>
      <c r="E6983" s="17">
        <v>22963</v>
      </c>
      <c r="F6983" s="17">
        <v>541787.42999999993</v>
      </c>
    </row>
    <row r="6984" spans="2:6" x14ac:dyDescent="0.25">
      <c r="B6984" s="14">
        <v>6939</v>
      </c>
      <c r="C6984" s="17">
        <v>42</v>
      </c>
      <c r="D6984" s="17">
        <v>94.81</v>
      </c>
      <c r="E6984" s="17">
        <v>23973</v>
      </c>
      <c r="F6984" s="17">
        <v>640880.86999999988</v>
      </c>
    </row>
    <row r="6985" spans="2:6" x14ac:dyDescent="0.25">
      <c r="B6985" s="14">
        <v>6940</v>
      </c>
      <c r="C6985" s="17">
        <v>43</v>
      </c>
      <c r="D6985" s="17">
        <v>86.46</v>
      </c>
      <c r="E6985" s="17">
        <v>22148</v>
      </c>
      <c r="F6985" s="17">
        <v>690171.92000000016</v>
      </c>
    </row>
    <row r="6986" spans="2:6" x14ac:dyDescent="0.25">
      <c r="B6986" s="14">
        <v>6941</v>
      </c>
      <c r="C6986" s="17">
        <v>42</v>
      </c>
      <c r="D6986" s="17">
        <v>90.57</v>
      </c>
      <c r="E6986" s="17">
        <v>21778</v>
      </c>
      <c r="F6986" s="17">
        <v>596712.54</v>
      </c>
    </row>
    <row r="6987" spans="2:6" x14ac:dyDescent="0.25">
      <c r="B6987" s="14">
        <v>6942</v>
      </c>
      <c r="C6987" s="17">
        <v>42</v>
      </c>
      <c r="D6987" s="17">
        <v>101.71</v>
      </c>
      <c r="E6987" s="17">
        <v>20523</v>
      </c>
      <c r="F6987" s="17">
        <v>284716.67000000016</v>
      </c>
    </row>
    <row r="6988" spans="2:6" x14ac:dyDescent="0.25">
      <c r="B6988" s="14">
        <v>6943</v>
      </c>
      <c r="C6988" s="17">
        <v>42</v>
      </c>
      <c r="D6988" s="17">
        <v>85.35</v>
      </c>
      <c r="E6988" s="17">
        <v>20003</v>
      </c>
      <c r="F6988" s="17">
        <v>583214.95000000019</v>
      </c>
    </row>
    <row r="6989" spans="2:6" x14ac:dyDescent="0.25">
      <c r="B6989" s="14">
        <v>6944</v>
      </c>
      <c r="C6989" s="17">
        <v>40</v>
      </c>
      <c r="D6989" s="17">
        <v>100.42</v>
      </c>
      <c r="E6989" s="17">
        <v>14187</v>
      </c>
      <c r="F6989" s="17">
        <v>-18925.540000000037</v>
      </c>
    </row>
    <row r="6990" spans="2:6" x14ac:dyDescent="0.25">
      <c r="B6990" s="14">
        <v>6945</v>
      </c>
      <c r="C6990" s="17">
        <v>40</v>
      </c>
      <c r="D6990" s="17">
        <v>84.28</v>
      </c>
      <c r="E6990" s="17">
        <v>18024</v>
      </c>
      <c r="F6990" s="17">
        <v>496753.28</v>
      </c>
    </row>
    <row r="6991" spans="2:6" x14ac:dyDescent="0.25">
      <c r="B6991" s="14">
        <v>6946</v>
      </c>
      <c r="C6991" s="17">
        <v>42</v>
      </c>
      <c r="D6991" s="17">
        <v>91.32</v>
      </c>
      <c r="E6991" s="17">
        <v>6913</v>
      </c>
      <c r="F6991" s="17">
        <v>-395954.16</v>
      </c>
    </row>
    <row r="6992" spans="2:6" x14ac:dyDescent="0.25">
      <c r="B6992" s="14">
        <v>6947</v>
      </c>
      <c r="C6992" s="17">
        <v>40</v>
      </c>
      <c r="D6992" s="17">
        <v>89.77</v>
      </c>
      <c r="E6992" s="17">
        <v>16872</v>
      </c>
      <c r="F6992" s="17">
        <v>318048.56000000006</v>
      </c>
    </row>
    <row r="6993" spans="2:6" x14ac:dyDescent="0.25">
      <c r="B6993" s="14">
        <v>6948</v>
      </c>
      <c r="C6993" s="17">
        <v>42</v>
      </c>
      <c r="D6993" s="17">
        <v>94.67</v>
      </c>
      <c r="E6993" s="17">
        <v>16597</v>
      </c>
      <c r="F6993" s="17">
        <v>184491.01</v>
      </c>
    </row>
    <row r="6994" spans="2:6" x14ac:dyDescent="0.25">
      <c r="B6994" s="14">
        <v>6949</v>
      </c>
      <c r="C6994" s="17">
        <v>42</v>
      </c>
      <c r="D6994" s="17">
        <v>81.900000000000006</v>
      </c>
      <c r="E6994" s="17">
        <v>16023</v>
      </c>
      <c r="F6994" s="17">
        <v>353327.29999999981</v>
      </c>
    </row>
    <row r="6995" spans="2:6" x14ac:dyDescent="0.25">
      <c r="B6995" s="14">
        <v>6950</v>
      </c>
      <c r="C6995" s="17">
        <v>40</v>
      </c>
      <c r="D6995" s="17">
        <v>98.2</v>
      </c>
      <c r="E6995" s="17">
        <v>13248</v>
      </c>
      <c r="F6995" s="17">
        <v>-44521.600000000093</v>
      </c>
    </row>
    <row r="6996" spans="2:6" x14ac:dyDescent="0.25">
      <c r="B6996" s="14">
        <v>6951</v>
      </c>
      <c r="C6996" s="17">
        <v>43</v>
      </c>
      <c r="D6996" s="17">
        <v>90.73</v>
      </c>
      <c r="E6996" s="17">
        <v>20267</v>
      </c>
      <c r="F6996" s="17">
        <v>472827.08999999985</v>
      </c>
    </row>
    <row r="6997" spans="2:6" x14ac:dyDescent="0.25">
      <c r="B6997" s="14">
        <v>6952</v>
      </c>
      <c r="C6997" s="17">
        <v>42</v>
      </c>
      <c r="D6997" s="17">
        <v>98.1</v>
      </c>
      <c r="E6997" s="17">
        <v>18703</v>
      </c>
      <c r="F6997" s="17">
        <v>251606.70000000019</v>
      </c>
    </row>
    <row r="6998" spans="2:6" x14ac:dyDescent="0.25">
      <c r="B6998" s="14">
        <v>6953</v>
      </c>
      <c r="C6998" s="17">
        <v>42</v>
      </c>
      <c r="D6998" s="17">
        <v>77.55</v>
      </c>
      <c r="E6998" s="17">
        <v>22293</v>
      </c>
      <c r="F6998" s="17">
        <v>921178.85000000009</v>
      </c>
    </row>
    <row r="6999" spans="2:6" x14ac:dyDescent="0.25">
      <c r="B6999" s="14">
        <v>6954</v>
      </c>
      <c r="C6999" s="17">
        <v>42</v>
      </c>
      <c r="D6999" s="17">
        <v>88.91</v>
      </c>
      <c r="E6999" s="17">
        <v>14188</v>
      </c>
      <c r="F6999" s="17">
        <v>116060.92000000004</v>
      </c>
    </row>
    <row r="7000" spans="2:6" x14ac:dyDescent="0.25">
      <c r="B7000" s="14">
        <v>6955</v>
      </c>
      <c r="C7000" s="17">
        <v>39</v>
      </c>
      <c r="D7000" s="17">
        <v>79.03</v>
      </c>
      <c r="E7000" s="17">
        <v>24066</v>
      </c>
      <c r="F7000" s="17">
        <v>1098624.02</v>
      </c>
    </row>
    <row r="7001" spans="2:6" x14ac:dyDescent="0.25">
      <c r="B7001" s="14">
        <v>6956</v>
      </c>
      <c r="C7001" s="17">
        <v>43</v>
      </c>
      <c r="D7001" s="17">
        <v>91.3</v>
      </c>
      <c r="E7001" s="17">
        <v>5325</v>
      </c>
      <c r="F7001" s="17">
        <v>-505472.5</v>
      </c>
    </row>
    <row r="7002" spans="2:6" x14ac:dyDescent="0.25">
      <c r="B7002" s="14">
        <v>6957</v>
      </c>
      <c r="C7002" s="17">
        <v>42</v>
      </c>
      <c r="D7002" s="17">
        <v>84.81</v>
      </c>
      <c r="E7002" s="17">
        <v>18776</v>
      </c>
      <c r="F7002" s="17">
        <v>505439.43999999994</v>
      </c>
    </row>
    <row r="7003" spans="2:6" x14ac:dyDescent="0.25">
      <c r="B7003" s="14">
        <v>6958</v>
      </c>
      <c r="C7003" s="17">
        <v>41</v>
      </c>
      <c r="D7003" s="17">
        <v>90.87</v>
      </c>
      <c r="E7003" s="17">
        <v>25604</v>
      </c>
      <c r="F7003" s="17">
        <v>868796.51999999979</v>
      </c>
    </row>
    <row r="7004" spans="2:6" x14ac:dyDescent="0.25">
      <c r="B7004" s="14">
        <v>6959</v>
      </c>
      <c r="C7004" s="17">
        <v>42</v>
      </c>
      <c r="D7004" s="17">
        <v>85.12</v>
      </c>
      <c r="E7004" s="17">
        <v>12105</v>
      </c>
      <c r="F7004" s="17">
        <v>20107.399999999907</v>
      </c>
    </row>
    <row r="7005" spans="2:6" x14ac:dyDescent="0.25">
      <c r="B7005" s="14">
        <v>6960</v>
      </c>
      <c r="C7005" s="17">
        <v>41</v>
      </c>
      <c r="D7005" s="17">
        <v>85.68</v>
      </c>
      <c r="E7005" s="17">
        <v>18543</v>
      </c>
      <c r="F7005" s="17">
        <v>491029.75999999978</v>
      </c>
    </row>
    <row r="7006" spans="2:6" x14ac:dyDescent="0.25">
      <c r="B7006" s="14">
        <v>6961</v>
      </c>
      <c r="C7006" s="17">
        <v>39</v>
      </c>
      <c r="D7006" s="17">
        <v>94.76</v>
      </c>
      <c r="E7006" s="17">
        <v>31129</v>
      </c>
      <c r="F7006" s="17">
        <v>1180855.9599999997</v>
      </c>
    </row>
    <row r="7007" spans="2:6" x14ac:dyDescent="0.25">
      <c r="B7007" s="14">
        <v>6962</v>
      </c>
      <c r="C7007" s="17">
        <v>45</v>
      </c>
      <c r="D7007" s="17">
        <v>78.209999999999994</v>
      </c>
      <c r="E7007" s="17">
        <v>16974</v>
      </c>
      <c r="F7007" s="17">
        <v>436459.4600000002</v>
      </c>
    </row>
    <row r="7008" spans="2:6" x14ac:dyDescent="0.25">
      <c r="B7008" s="14">
        <v>6963</v>
      </c>
      <c r="C7008" s="17">
        <v>41</v>
      </c>
      <c r="D7008" s="17">
        <v>97.11</v>
      </c>
      <c r="E7008" s="17">
        <v>17379</v>
      </c>
      <c r="F7008" s="17">
        <v>208207.31000000006</v>
      </c>
    </row>
    <row r="7009" spans="2:6" x14ac:dyDescent="0.25">
      <c r="B7009" s="14">
        <v>6964</v>
      </c>
      <c r="C7009" s="17">
        <v>42</v>
      </c>
      <c r="D7009" s="17">
        <v>77.59</v>
      </c>
      <c r="E7009" s="17">
        <v>11763</v>
      </c>
      <c r="F7009" s="17">
        <v>84099.829999999958</v>
      </c>
    </row>
    <row r="7010" spans="2:6" x14ac:dyDescent="0.25">
      <c r="B7010" s="14">
        <v>6965</v>
      </c>
      <c r="C7010" s="17">
        <v>45</v>
      </c>
      <c r="D7010" s="17">
        <v>91.53</v>
      </c>
      <c r="E7010" s="17">
        <v>15744</v>
      </c>
      <c r="F7010" s="17">
        <v>133527.67999999993</v>
      </c>
    </row>
    <row r="7011" spans="2:6" x14ac:dyDescent="0.25">
      <c r="B7011" s="14">
        <v>6966</v>
      </c>
      <c r="C7011" s="17">
        <v>43</v>
      </c>
      <c r="D7011" s="17">
        <v>86.62</v>
      </c>
      <c r="E7011" s="17">
        <v>27463</v>
      </c>
      <c r="F7011" s="17">
        <v>1055382.94</v>
      </c>
    </row>
    <row r="7012" spans="2:6" x14ac:dyDescent="0.25">
      <c r="B7012" s="14">
        <v>6967</v>
      </c>
      <c r="C7012" s="17">
        <v>42</v>
      </c>
      <c r="D7012" s="17">
        <v>101.47</v>
      </c>
      <c r="E7012" s="17">
        <v>22620</v>
      </c>
      <c r="F7012" s="17">
        <v>406088.60000000009</v>
      </c>
    </row>
    <row r="7013" spans="2:6" x14ac:dyDescent="0.25">
      <c r="B7013" s="14">
        <v>6968</v>
      </c>
      <c r="C7013" s="17">
        <v>44</v>
      </c>
      <c r="D7013" s="17">
        <v>93.31</v>
      </c>
      <c r="E7013" s="17">
        <v>15141</v>
      </c>
      <c r="F7013" s="17">
        <v>84048.289999999921</v>
      </c>
    </row>
    <row r="7014" spans="2:6" x14ac:dyDescent="0.25">
      <c r="B7014" s="14">
        <v>6969</v>
      </c>
      <c r="C7014" s="17">
        <v>44</v>
      </c>
      <c r="D7014" s="17">
        <v>97.66</v>
      </c>
      <c r="E7014" s="17">
        <v>16555</v>
      </c>
      <c r="F7014" s="17">
        <v>99263.70000000007</v>
      </c>
    </row>
    <row r="7015" spans="2:6" x14ac:dyDescent="0.25">
      <c r="B7015" s="14">
        <v>6970</v>
      </c>
      <c r="C7015" s="17">
        <v>44</v>
      </c>
      <c r="D7015" s="17">
        <v>99.02</v>
      </c>
      <c r="E7015" s="17">
        <v>18697</v>
      </c>
      <c r="F7015" s="17">
        <v>196658.06000000006</v>
      </c>
    </row>
    <row r="7016" spans="2:6" x14ac:dyDescent="0.25">
      <c r="B7016" s="14">
        <v>6971</v>
      </c>
      <c r="C7016" s="17">
        <v>40</v>
      </c>
      <c r="D7016" s="17">
        <v>104.73</v>
      </c>
      <c r="E7016" s="17">
        <v>19867</v>
      </c>
      <c r="F7016" s="17">
        <v>228182.08999999985</v>
      </c>
    </row>
    <row r="7017" spans="2:6" x14ac:dyDescent="0.25">
      <c r="B7017" s="14">
        <v>6972</v>
      </c>
      <c r="C7017" s="17">
        <v>41</v>
      </c>
      <c r="D7017" s="17">
        <v>75.06</v>
      </c>
      <c r="E7017" s="17">
        <v>15447</v>
      </c>
      <c r="F7017" s="17">
        <v>431174.17999999993</v>
      </c>
    </row>
    <row r="7018" spans="2:6" x14ac:dyDescent="0.25">
      <c r="B7018" s="14">
        <v>6973</v>
      </c>
      <c r="C7018" s="17">
        <v>44</v>
      </c>
      <c r="D7018" s="17">
        <v>79.83</v>
      </c>
      <c r="E7018" s="17">
        <v>7606</v>
      </c>
      <c r="F7018" s="17">
        <v>-278256.98</v>
      </c>
    </row>
    <row r="7019" spans="2:6" x14ac:dyDescent="0.25">
      <c r="B7019" s="14">
        <v>6974</v>
      </c>
      <c r="C7019" s="17">
        <v>41</v>
      </c>
      <c r="D7019" s="17">
        <v>79.87</v>
      </c>
      <c r="E7019" s="17">
        <v>16598</v>
      </c>
      <c r="F7019" s="17">
        <v>446801.74</v>
      </c>
    </row>
    <row r="7020" spans="2:6" x14ac:dyDescent="0.25">
      <c r="B7020" s="14">
        <v>6975</v>
      </c>
      <c r="C7020" s="17">
        <v>45</v>
      </c>
      <c r="D7020" s="17">
        <v>78.81</v>
      </c>
      <c r="E7020" s="17">
        <v>19514</v>
      </c>
      <c r="F7020" s="17">
        <v>617257.65999999992</v>
      </c>
    </row>
    <row r="7021" spans="2:6" x14ac:dyDescent="0.25">
      <c r="B7021" s="14">
        <v>6976</v>
      </c>
      <c r="C7021" s="17">
        <v>42</v>
      </c>
      <c r="D7021" s="17">
        <v>75.09</v>
      </c>
      <c r="E7021" s="17">
        <v>11620</v>
      </c>
      <c r="F7021" s="17">
        <v>101794.19999999995</v>
      </c>
    </row>
    <row r="7022" spans="2:6" x14ac:dyDescent="0.25">
      <c r="B7022" s="14">
        <v>6977</v>
      </c>
      <c r="C7022" s="17">
        <v>44</v>
      </c>
      <c r="D7022" s="17">
        <v>78.52</v>
      </c>
      <c r="E7022" s="17">
        <v>21978</v>
      </c>
      <c r="F7022" s="17">
        <v>830877.44000000018</v>
      </c>
    </row>
    <row r="7023" spans="2:6" x14ac:dyDescent="0.25">
      <c r="B7023" s="14">
        <v>6978</v>
      </c>
      <c r="C7023" s="17">
        <v>40</v>
      </c>
      <c r="D7023" s="17">
        <v>93.37</v>
      </c>
      <c r="E7023" s="17">
        <v>18312</v>
      </c>
      <c r="F7023" s="17">
        <v>351816.55999999982</v>
      </c>
    </row>
    <row r="7024" spans="2:6" x14ac:dyDescent="0.25">
      <c r="B7024" s="14">
        <v>6979</v>
      </c>
      <c r="C7024" s="17">
        <v>39</v>
      </c>
      <c r="D7024" s="17">
        <v>94.7</v>
      </c>
      <c r="E7024" s="17">
        <v>18415</v>
      </c>
      <c r="F7024" s="17">
        <v>352499.5</v>
      </c>
    </row>
    <row r="7025" spans="2:6" x14ac:dyDescent="0.25">
      <c r="B7025" s="14">
        <v>6980</v>
      </c>
      <c r="C7025" s="17">
        <v>40</v>
      </c>
      <c r="D7025" s="17">
        <v>83.15</v>
      </c>
      <c r="E7025" s="17">
        <v>26560</v>
      </c>
      <c r="F7025" s="17">
        <v>1164575.9999999998</v>
      </c>
    </row>
    <row r="7026" spans="2:6" x14ac:dyDescent="0.25">
      <c r="B7026" s="14">
        <v>6981</v>
      </c>
      <c r="C7026" s="17">
        <v>40</v>
      </c>
      <c r="D7026" s="17">
        <v>86.07</v>
      </c>
      <c r="E7026" s="17">
        <v>22637</v>
      </c>
      <c r="F7026" s="17">
        <v>800916.41000000015</v>
      </c>
    </row>
    <row r="7027" spans="2:6" x14ac:dyDescent="0.25">
      <c r="B7027" s="14">
        <v>6982</v>
      </c>
      <c r="C7027" s="17">
        <v>43</v>
      </c>
      <c r="D7027" s="17">
        <v>94.78</v>
      </c>
      <c r="E7027" s="17">
        <v>15677</v>
      </c>
      <c r="F7027" s="17">
        <v>109745.93999999994</v>
      </c>
    </row>
    <row r="7028" spans="2:6" x14ac:dyDescent="0.25">
      <c r="B7028" s="14">
        <v>6983</v>
      </c>
      <c r="C7028" s="17">
        <v>39</v>
      </c>
      <c r="D7028" s="17">
        <v>95.29</v>
      </c>
      <c r="E7028" s="17">
        <v>11013</v>
      </c>
      <c r="F7028" s="17">
        <v>-137348.77000000002</v>
      </c>
    </row>
    <row r="7029" spans="2:6" x14ac:dyDescent="0.25">
      <c r="B7029" s="14">
        <v>6984</v>
      </c>
      <c r="C7029" s="17">
        <v>40</v>
      </c>
      <c r="D7029" s="17">
        <v>95.52</v>
      </c>
      <c r="E7029" s="17">
        <v>15648</v>
      </c>
      <c r="F7029" s="17">
        <v>143335.04000000004</v>
      </c>
    </row>
    <row r="7030" spans="2:6" x14ac:dyDescent="0.25">
      <c r="B7030" s="14">
        <v>6985</v>
      </c>
      <c r="C7030" s="17">
        <v>42</v>
      </c>
      <c r="D7030" s="17">
        <v>88.08</v>
      </c>
      <c r="E7030" s="17">
        <v>13505</v>
      </c>
      <c r="F7030" s="17">
        <v>80764.599999999977</v>
      </c>
    </row>
    <row r="7031" spans="2:6" x14ac:dyDescent="0.25">
      <c r="B7031" s="14">
        <v>6986</v>
      </c>
      <c r="C7031" s="17">
        <v>44</v>
      </c>
      <c r="D7031" s="17">
        <v>80.209999999999994</v>
      </c>
      <c r="E7031" s="17">
        <v>15307</v>
      </c>
      <c r="F7031" s="17">
        <v>294810.53000000003</v>
      </c>
    </row>
    <row r="7032" spans="2:6" x14ac:dyDescent="0.25">
      <c r="B7032" s="14">
        <v>6987</v>
      </c>
      <c r="C7032" s="17">
        <v>41</v>
      </c>
      <c r="D7032" s="17">
        <v>95.2</v>
      </c>
      <c r="E7032" s="17">
        <v>15050</v>
      </c>
      <c r="F7032" s="17">
        <v>95140</v>
      </c>
    </row>
    <row r="7033" spans="2:6" x14ac:dyDescent="0.25">
      <c r="B7033" s="14">
        <v>6988</v>
      </c>
      <c r="C7033" s="17">
        <v>41</v>
      </c>
      <c r="D7033" s="17">
        <v>91.95</v>
      </c>
      <c r="E7033" s="17">
        <v>26929</v>
      </c>
      <c r="F7033" s="17">
        <v>928660.45</v>
      </c>
    </row>
    <row r="7034" spans="2:6" x14ac:dyDescent="0.25">
      <c r="B7034" s="14">
        <v>6989</v>
      </c>
      <c r="C7034" s="17">
        <v>40</v>
      </c>
      <c r="D7034" s="17">
        <v>97.45</v>
      </c>
      <c r="E7034" s="17">
        <v>22581</v>
      </c>
      <c r="F7034" s="17">
        <v>539860.55000000005</v>
      </c>
    </row>
    <row r="7035" spans="2:6" x14ac:dyDescent="0.25">
      <c r="B7035" s="14">
        <v>6990</v>
      </c>
      <c r="C7035" s="17">
        <v>42</v>
      </c>
      <c r="D7035" s="17">
        <v>76.400000000000006</v>
      </c>
      <c r="E7035" s="17">
        <v>15359</v>
      </c>
      <c r="F7035" s="17">
        <v>387935.39999999991</v>
      </c>
    </row>
    <row r="7036" spans="2:6" x14ac:dyDescent="0.25">
      <c r="B7036" s="14">
        <v>6991</v>
      </c>
      <c r="C7036" s="17">
        <v>41</v>
      </c>
      <c r="D7036" s="17">
        <v>101.47</v>
      </c>
      <c r="E7036" s="17">
        <v>15708</v>
      </c>
      <c r="F7036" s="17">
        <v>37973.239999999991</v>
      </c>
    </row>
    <row r="7037" spans="2:6" x14ac:dyDescent="0.25">
      <c r="B7037" s="14">
        <v>6992</v>
      </c>
      <c r="C7037" s="17">
        <v>43</v>
      </c>
      <c r="D7037" s="17">
        <v>98.34</v>
      </c>
      <c r="E7037" s="17">
        <v>8360</v>
      </c>
      <c r="F7037" s="17">
        <v>-367962.4</v>
      </c>
    </row>
    <row r="7038" spans="2:6" x14ac:dyDescent="0.25">
      <c r="B7038" s="14">
        <v>6993</v>
      </c>
      <c r="C7038" s="17">
        <v>42</v>
      </c>
      <c r="D7038" s="17">
        <v>99.87</v>
      </c>
      <c r="E7038" s="17">
        <v>5476</v>
      </c>
      <c r="F7038" s="17">
        <v>-537156.12000000011</v>
      </c>
    </row>
    <row r="7039" spans="2:6" x14ac:dyDescent="0.25">
      <c r="B7039" s="14">
        <v>6994</v>
      </c>
      <c r="C7039" s="17">
        <v>41</v>
      </c>
      <c r="D7039" s="17">
        <v>92.53</v>
      </c>
      <c r="E7039" s="17">
        <v>22005</v>
      </c>
      <c r="F7039" s="17">
        <v>590667.34999999986</v>
      </c>
    </row>
    <row r="7040" spans="2:6" x14ac:dyDescent="0.25">
      <c r="B7040" s="14">
        <v>6995</v>
      </c>
      <c r="C7040" s="17">
        <v>40</v>
      </c>
      <c r="D7040" s="17">
        <v>77.34</v>
      </c>
      <c r="E7040" s="17">
        <v>19261</v>
      </c>
      <c r="F7040" s="17">
        <v>722853.26</v>
      </c>
    </row>
    <row r="7041" spans="2:6" x14ac:dyDescent="0.25">
      <c r="B7041" s="14">
        <v>6996</v>
      </c>
      <c r="C7041" s="17">
        <v>42</v>
      </c>
      <c r="D7041" s="17">
        <v>80.209999999999994</v>
      </c>
      <c r="E7041" s="17">
        <v>18351</v>
      </c>
      <c r="F7041" s="17">
        <v>559173.29</v>
      </c>
    </row>
    <row r="7042" spans="2:6" x14ac:dyDescent="0.25">
      <c r="B7042" s="14">
        <v>6997</v>
      </c>
      <c r="C7042" s="17">
        <v>45</v>
      </c>
      <c r="D7042" s="17">
        <v>99.26</v>
      </c>
      <c r="E7042" s="17">
        <v>22589</v>
      </c>
      <c r="F7042" s="17">
        <v>386521.85999999987</v>
      </c>
    </row>
    <row r="7043" spans="2:6" x14ac:dyDescent="0.25">
      <c r="B7043" s="14">
        <v>6998</v>
      </c>
      <c r="C7043" s="17">
        <v>41</v>
      </c>
      <c r="D7043" s="17">
        <v>99.8</v>
      </c>
      <c r="E7043" s="17">
        <v>19291</v>
      </c>
      <c r="F7043" s="17">
        <v>272736.19999999995</v>
      </c>
    </row>
    <row r="7044" spans="2:6" x14ac:dyDescent="0.25">
      <c r="B7044" s="14">
        <v>6999</v>
      </c>
      <c r="C7044" s="17">
        <v>42</v>
      </c>
      <c r="D7044" s="17">
        <v>85.28</v>
      </c>
      <c r="E7044" s="17">
        <v>19733</v>
      </c>
      <c r="F7044" s="17">
        <v>565250.76</v>
      </c>
    </row>
    <row r="7045" spans="2:6" x14ac:dyDescent="0.25">
      <c r="B7045" s="14">
        <v>7000</v>
      </c>
      <c r="C7045" s="17">
        <v>42</v>
      </c>
      <c r="D7045" s="17">
        <v>80.25</v>
      </c>
      <c r="E7045" s="17">
        <v>18297</v>
      </c>
      <c r="F7045" s="17">
        <v>554294.75</v>
      </c>
    </row>
    <row r="7046" spans="2:6" x14ac:dyDescent="0.25">
      <c r="B7046" s="14">
        <v>7001</v>
      </c>
      <c r="C7046" s="17">
        <v>45</v>
      </c>
      <c r="D7046" s="17">
        <v>101.75</v>
      </c>
      <c r="E7046" s="17">
        <v>12452</v>
      </c>
      <c r="F7046" s="17">
        <v>-199383</v>
      </c>
    </row>
    <row r="7047" spans="2:6" x14ac:dyDescent="0.25">
      <c r="B7047" s="14">
        <v>7002</v>
      </c>
      <c r="C7047" s="17">
        <v>42</v>
      </c>
      <c r="D7047" s="17">
        <v>86.5</v>
      </c>
      <c r="E7047" s="17">
        <v>18110</v>
      </c>
      <c r="F7047" s="17">
        <v>426755</v>
      </c>
    </row>
    <row r="7048" spans="2:6" x14ac:dyDescent="0.25">
      <c r="B7048" s="14">
        <v>7003</v>
      </c>
      <c r="C7048" s="17">
        <v>42</v>
      </c>
      <c r="D7048" s="17">
        <v>99.76</v>
      </c>
      <c r="E7048" s="17">
        <v>17681</v>
      </c>
      <c r="F7048" s="17">
        <v>162060.43999999994</v>
      </c>
    </row>
    <row r="7049" spans="2:6" x14ac:dyDescent="0.25">
      <c r="B7049" s="14">
        <v>7004</v>
      </c>
      <c r="C7049" s="17">
        <v>44</v>
      </c>
      <c r="D7049" s="17">
        <v>92.51</v>
      </c>
      <c r="E7049" s="17">
        <v>13667</v>
      </c>
      <c r="F7049" s="17">
        <v>4050.8299999999581</v>
      </c>
    </row>
    <row r="7050" spans="2:6" x14ac:dyDescent="0.25">
      <c r="B7050" s="14">
        <v>7005</v>
      </c>
      <c r="C7050" s="17">
        <v>42</v>
      </c>
      <c r="D7050" s="17">
        <v>79.010000000000005</v>
      </c>
      <c r="E7050" s="17">
        <v>23280</v>
      </c>
      <c r="F7050" s="17">
        <v>965607.2</v>
      </c>
    </row>
    <row r="7051" spans="2:6" x14ac:dyDescent="0.25">
      <c r="B7051" s="14">
        <v>7006</v>
      </c>
      <c r="C7051" s="17">
        <v>41</v>
      </c>
      <c r="D7051" s="17">
        <v>78.77</v>
      </c>
      <c r="E7051" s="17">
        <v>13274</v>
      </c>
      <c r="F7051" s="17">
        <v>201699.02000000002</v>
      </c>
    </row>
    <row r="7052" spans="2:6" x14ac:dyDescent="0.25">
      <c r="B7052" s="14">
        <v>7007</v>
      </c>
      <c r="C7052" s="17">
        <v>42</v>
      </c>
      <c r="D7052" s="17">
        <v>89.56</v>
      </c>
      <c r="E7052" s="17">
        <v>22191</v>
      </c>
      <c r="F7052" s="17">
        <v>646561.04</v>
      </c>
    </row>
    <row r="7053" spans="2:6" x14ac:dyDescent="0.25">
      <c r="B7053" s="14">
        <v>7008</v>
      </c>
      <c r="C7053" s="17">
        <v>39</v>
      </c>
      <c r="D7053" s="17">
        <v>89.56</v>
      </c>
      <c r="E7053" s="17">
        <v>13171</v>
      </c>
      <c r="F7053" s="17">
        <v>77765.239999999991</v>
      </c>
    </row>
    <row r="7054" spans="2:6" x14ac:dyDescent="0.25">
      <c r="B7054" s="14">
        <v>7009</v>
      </c>
      <c r="C7054" s="17">
        <v>41</v>
      </c>
      <c r="D7054" s="17">
        <v>102.3</v>
      </c>
      <c r="E7054" s="17">
        <v>15645</v>
      </c>
      <c r="F7054" s="17">
        <v>21426.5</v>
      </c>
    </row>
    <row r="7055" spans="2:6" x14ac:dyDescent="0.25">
      <c r="B7055" s="14">
        <v>7010</v>
      </c>
      <c r="C7055" s="17">
        <v>44</v>
      </c>
      <c r="D7055" s="17">
        <v>97.31</v>
      </c>
      <c r="E7055" s="17">
        <v>22911</v>
      </c>
      <c r="F7055" s="17">
        <v>471735.58999999985</v>
      </c>
    </row>
    <row r="7056" spans="2:6" x14ac:dyDescent="0.25">
      <c r="B7056" s="14">
        <v>7011</v>
      </c>
      <c r="C7056" s="17">
        <v>42</v>
      </c>
      <c r="D7056" s="17">
        <v>77.7</v>
      </c>
      <c r="E7056" s="17">
        <v>21460</v>
      </c>
      <c r="F7056" s="17">
        <v>851778</v>
      </c>
    </row>
    <row r="7057" spans="2:6" x14ac:dyDescent="0.25">
      <c r="B7057" s="14">
        <v>7012</v>
      </c>
      <c r="C7057" s="17">
        <v>45</v>
      </c>
      <c r="D7057" s="17">
        <v>83.19</v>
      </c>
      <c r="E7057" s="17">
        <v>16297</v>
      </c>
      <c r="F7057" s="17">
        <v>303990.57000000007</v>
      </c>
    </row>
    <row r="7058" spans="2:6" x14ac:dyDescent="0.25">
      <c r="B7058" s="14">
        <v>7013</v>
      </c>
      <c r="C7058" s="17">
        <v>40</v>
      </c>
      <c r="D7058" s="17">
        <v>99.57</v>
      </c>
      <c r="E7058" s="17">
        <v>18455</v>
      </c>
      <c r="F7058" s="17">
        <v>246780.65000000014</v>
      </c>
    </row>
    <row r="7059" spans="2:6" x14ac:dyDescent="0.25">
      <c r="B7059" s="14">
        <v>7014</v>
      </c>
      <c r="C7059" s="17">
        <v>39</v>
      </c>
      <c r="D7059" s="17">
        <v>94.23</v>
      </c>
      <c r="E7059" s="17">
        <v>16110</v>
      </c>
      <c r="F7059" s="17">
        <v>209554.69999999995</v>
      </c>
    </row>
    <row r="7060" spans="2:6" x14ac:dyDescent="0.25">
      <c r="B7060" s="14">
        <v>7015</v>
      </c>
      <c r="C7060" s="17">
        <v>40</v>
      </c>
      <c r="D7060" s="17">
        <v>77.98</v>
      </c>
      <c r="E7060" s="17">
        <v>11672</v>
      </c>
      <c r="F7060" s="17">
        <v>95665.439999999944</v>
      </c>
    </row>
    <row r="7061" spans="2:6" x14ac:dyDescent="0.25">
      <c r="B7061" s="14">
        <v>7016</v>
      </c>
      <c r="C7061" s="17">
        <v>41</v>
      </c>
      <c r="D7061" s="17">
        <v>81.5</v>
      </c>
      <c r="E7061" s="17">
        <v>15746</v>
      </c>
      <c r="F7061" s="17">
        <v>354569</v>
      </c>
    </row>
    <row r="7062" spans="2:6" x14ac:dyDescent="0.25">
      <c r="B7062" s="14">
        <v>7017</v>
      </c>
      <c r="C7062" s="17">
        <v>39</v>
      </c>
      <c r="D7062" s="17">
        <v>101.13</v>
      </c>
      <c r="E7062" s="17">
        <v>16095</v>
      </c>
      <c r="F7062" s="17">
        <v>97512.650000000023</v>
      </c>
    </row>
    <row r="7063" spans="2:6" x14ac:dyDescent="0.25">
      <c r="B7063" s="14">
        <v>7018</v>
      </c>
      <c r="C7063" s="17">
        <v>42</v>
      </c>
      <c r="D7063" s="17">
        <v>95.64</v>
      </c>
      <c r="E7063" s="17">
        <v>18029</v>
      </c>
      <c r="F7063" s="17">
        <v>256259.43999999994</v>
      </c>
    </row>
    <row r="7064" spans="2:6" x14ac:dyDescent="0.25">
      <c r="B7064" s="14">
        <v>7019</v>
      </c>
      <c r="C7064" s="17">
        <v>42</v>
      </c>
      <c r="D7064" s="17">
        <v>86.58</v>
      </c>
      <c r="E7064" s="17">
        <v>16999</v>
      </c>
      <c r="F7064" s="17">
        <v>347069.58000000007</v>
      </c>
    </row>
    <row r="7065" spans="2:6" x14ac:dyDescent="0.25">
      <c r="B7065" s="14">
        <v>7020</v>
      </c>
      <c r="C7065" s="17">
        <v>41</v>
      </c>
      <c r="D7065" s="17">
        <v>89.23</v>
      </c>
      <c r="E7065" s="17">
        <v>20192</v>
      </c>
      <c r="F7065" s="17">
        <v>538603.83999999985</v>
      </c>
    </row>
    <row r="7066" spans="2:6" x14ac:dyDescent="0.25">
      <c r="B7066" s="14">
        <v>7021</v>
      </c>
      <c r="C7066" s="17">
        <v>39</v>
      </c>
      <c r="D7066" s="17">
        <v>83.08</v>
      </c>
      <c r="E7066" s="17">
        <v>9619</v>
      </c>
      <c r="F7066" s="17">
        <v>-110106.52000000002</v>
      </c>
    </row>
    <row r="7067" spans="2:6" x14ac:dyDescent="0.25">
      <c r="B7067" s="14">
        <v>7022</v>
      </c>
      <c r="C7067" s="17">
        <v>42</v>
      </c>
      <c r="D7067" s="17">
        <v>90.8</v>
      </c>
      <c r="E7067" s="17">
        <v>13673</v>
      </c>
      <c r="F7067" s="17">
        <v>55152.600000000093</v>
      </c>
    </row>
    <row r="7068" spans="2:6" x14ac:dyDescent="0.25">
      <c r="B7068" s="14">
        <v>7023</v>
      </c>
      <c r="C7068" s="17">
        <v>41</v>
      </c>
      <c r="D7068" s="17">
        <v>86.56</v>
      </c>
      <c r="E7068" s="17">
        <v>14682</v>
      </c>
      <c r="F7068" s="17">
        <v>198882.08000000007</v>
      </c>
    </row>
    <row r="7069" spans="2:6" x14ac:dyDescent="0.25">
      <c r="B7069" s="14">
        <v>7024</v>
      </c>
      <c r="C7069" s="17">
        <v>41</v>
      </c>
      <c r="D7069" s="17">
        <v>94.17</v>
      </c>
      <c r="E7069" s="17">
        <v>12524</v>
      </c>
      <c r="F7069" s="17">
        <v>-50593.080000000075</v>
      </c>
    </row>
    <row r="7070" spans="2:6" x14ac:dyDescent="0.25">
      <c r="B7070" s="14">
        <v>7025</v>
      </c>
      <c r="C7070" s="17">
        <v>41</v>
      </c>
      <c r="D7070" s="17">
        <v>92.99</v>
      </c>
      <c r="E7070" s="17">
        <v>8445</v>
      </c>
      <c r="F7070" s="17">
        <v>-300990.54999999993</v>
      </c>
    </row>
    <row r="7071" spans="2:6" x14ac:dyDescent="0.25">
      <c r="B7071" s="14">
        <v>7026</v>
      </c>
      <c r="C7071" s="17">
        <v>41</v>
      </c>
      <c r="D7071" s="17">
        <v>98.26</v>
      </c>
      <c r="E7071" s="17">
        <v>10906</v>
      </c>
      <c r="F7071" s="17">
        <v>-198475.56000000006</v>
      </c>
    </row>
    <row r="7072" spans="2:6" x14ac:dyDescent="0.25">
      <c r="B7072" s="14">
        <v>7027</v>
      </c>
      <c r="C7072" s="17">
        <v>41</v>
      </c>
      <c r="D7072" s="17">
        <v>85.72</v>
      </c>
      <c r="E7072" s="17">
        <v>17406</v>
      </c>
      <c r="F7072" s="17">
        <v>408105.67999999993</v>
      </c>
    </row>
    <row r="7073" spans="2:6" x14ac:dyDescent="0.25">
      <c r="B7073" s="14">
        <v>7028</v>
      </c>
      <c r="C7073" s="17">
        <v>39</v>
      </c>
      <c r="D7073" s="17">
        <v>98.78</v>
      </c>
      <c r="E7073" s="17">
        <v>7270</v>
      </c>
      <c r="F7073" s="17">
        <v>-404930.60000000003</v>
      </c>
    </row>
    <row r="7074" spans="2:6" x14ac:dyDescent="0.25">
      <c r="B7074" s="14">
        <v>7029</v>
      </c>
      <c r="C7074" s="17">
        <v>40</v>
      </c>
      <c r="D7074" s="17">
        <v>83.93</v>
      </c>
      <c r="E7074" s="17">
        <v>17942</v>
      </c>
      <c r="F7074" s="17">
        <v>496905.93999999994</v>
      </c>
    </row>
    <row r="7075" spans="2:6" x14ac:dyDescent="0.25">
      <c r="B7075" s="14">
        <v>7030</v>
      </c>
      <c r="C7075" s="17">
        <v>45</v>
      </c>
      <c r="D7075" s="17">
        <v>79.92</v>
      </c>
      <c r="E7075" s="17">
        <v>19941</v>
      </c>
      <c r="F7075" s="17">
        <v>627229.28</v>
      </c>
    </row>
    <row r="7076" spans="2:6" x14ac:dyDescent="0.25">
      <c r="B7076" s="14">
        <v>7031</v>
      </c>
      <c r="C7076" s="17">
        <v>42</v>
      </c>
      <c r="D7076" s="17">
        <v>84.66</v>
      </c>
      <c r="E7076" s="17">
        <v>22920</v>
      </c>
      <c r="F7076" s="17">
        <v>808032.8</v>
      </c>
    </row>
    <row r="7077" spans="2:6" x14ac:dyDescent="0.25">
      <c r="B7077" s="14">
        <v>7032</v>
      </c>
      <c r="C7077" s="17">
        <v>44</v>
      </c>
      <c r="D7077" s="17">
        <v>77.010000000000005</v>
      </c>
      <c r="E7077" s="17">
        <v>22470</v>
      </c>
      <c r="F7077" s="17">
        <v>902435.29999999981</v>
      </c>
    </row>
    <row r="7078" spans="2:6" x14ac:dyDescent="0.25">
      <c r="B7078" s="14">
        <v>7033</v>
      </c>
      <c r="C7078" s="17">
        <v>42</v>
      </c>
      <c r="D7078" s="17">
        <v>102.64</v>
      </c>
      <c r="E7078" s="17">
        <v>16711</v>
      </c>
      <c r="F7078" s="17">
        <v>58409.959999999963</v>
      </c>
    </row>
    <row r="7079" spans="2:6" x14ac:dyDescent="0.25">
      <c r="B7079" s="14">
        <v>7034</v>
      </c>
      <c r="C7079" s="17">
        <v>40</v>
      </c>
      <c r="D7079" s="17">
        <v>104.73</v>
      </c>
      <c r="E7079" s="17">
        <v>28448</v>
      </c>
      <c r="F7079" s="17">
        <v>693872.96</v>
      </c>
    </row>
    <row r="7080" spans="2:6" x14ac:dyDescent="0.25">
      <c r="B7080" s="14">
        <v>7035</v>
      </c>
      <c r="C7080" s="17">
        <v>42</v>
      </c>
      <c r="D7080" s="17">
        <v>80.930000000000007</v>
      </c>
      <c r="E7080" s="17">
        <v>16735</v>
      </c>
      <c r="F7080" s="17">
        <v>423031.44999999995</v>
      </c>
    </row>
    <row r="7081" spans="2:6" x14ac:dyDescent="0.25">
      <c r="B7081" s="14">
        <v>7036</v>
      </c>
      <c r="C7081" s="17">
        <v>40</v>
      </c>
      <c r="D7081" s="17">
        <v>104.54</v>
      </c>
      <c r="E7081" s="17">
        <v>15604</v>
      </c>
      <c r="F7081" s="17">
        <v>-206.16000000014901</v>
      </c>
    </row>
    <row r="7082" spans="2:6" x14ac:dyDescent="0.25">
      <c r="B7082" s="14">
        <v>7037</v>
      </c>
      <c r="C7082" s="17">
        <v>41</v>
      </c>
      <c r="D7082" s="17">
        <v>91.89</v>
      </c>
      <c r="E7082" s="17">
        <v>22383</v>
      </c>
      <c r="F7082" s="17">
        <v>629740.12999999989</v>
      </c>
    </row>
    <row r="7083" spans="2:6" x14ac:dyDescent="0.25">
      <c r="B7083" s="14">
        <v>7038</v>
      </c>
      <c r="C7083" s="17">
        <v>42</v>
      </c>
      <c r="D7083" s="17">
        <v>84.69</v>
      </c>
      <c r="E7083" s="17">
        <v>17239</v>
      </c>
      <c r="F7083" s="17">
        <v>396552.09000000008</v>
      </c>
    </row>
    <row r="7084" spans="2:6" x14ac:dyDescent="0.25">
      <c r="B7084" s="14">
        <v>7039</v>
      </c>
      <c r="C7084" s="17">
        <v>41</v>
      </c>
      <c r="D7084" s="17">
        <v>91.38</v>
      </c>
      <c r="E7084" s="17">
        <v>12162</v>
      </c>
      <c r="F7084" s="17">
        <v>-39767.559999999939</v>
      </c>
    </row>
    <row r="7085" spans="2:6" x14ac:dyDescent="0.25">
      <c r="B7085" s="14">
        <v>7040</v>
      </c>
      <c r="C7085" s="17">
        <v>43</v>
      </c>
      <c r="D7085" s="17">
        <v>94.82</v>
      </c>
      <c r="E7085" s="17">
        <v>20936</v>
      </c>
      <c r="F7085" s="17">
        <v>430864.48000000021</v>
      </c>
    </row>
    <row r="7086" spans="2:6" x14ac:dyDescent="0.25">
      <c r="B7086" s="14">
        <v>7041</v>
      </c>
      <c r="C7086" s="17">
        <v>40</v>
      </c>
      <c r="D7086" s="17">
        <v>81.34</v>
      </c>
      <c r="E7086" s="17">
        <v>24400</v>
      </c>
      <c r="F7086" s="17">
        <v>1044904</v>
      </c>
    </row>
    <row r="7087" spans="2:6" x14ac:dyDescent="0.25">
      <c r="B7087" s="14">
        <v>7042</v>
      </c>
      <c r="C7087" s="17">
        <v>41</v>
      </c>
      <c r="D7087" s="17">
        <v>102.71</v>
      </c>
      <c r="E7087" s="17">
        <v>13547</v>
      </c>
      <c r="F7087" s="17">
        <v>-100986.36999999988</v>
      </c>
    </row>
    <row r="7088" spans="2:6" x14ac:dyDescent="0.25">
      <c r="B7088" s="14">
        <v>7043</v>
      </c>
      <c r="C7088" s="17">
        <v>41</v>
      </c>
      <c r="D7088" s="17">
        <v>84.42</v>
      </c>
      <c r="E7088" s="17">
        <v>11609</v>
      </c>
      <c r="F7088" s="17">
        <v>4190.2199999999721</v>
      </c>
    </row>
    <row r="7089" spans="2:6" x14ac:dyDescent="0.25">
      <c r="B7089" s="14">
        <v>7044</v>
      </c>
      <c r="C7089" s="17">
        <v>42</v>
      </c>
      <c r="D7089" s="17">
        <v>78.819999999999993</v>
      </c>
      <c r="E7089" s="17">
        <v>15168</v>
      </c>
      <c r="F7089" s="17">
        <v>335834.24</v>
      </c>
    </row>
    <row r="7090" spans="2:6" x14ac:dyDescent="0.25">
      <c r="B7090" s="14">
        <v>7045</v>
      </c>
      <c r="C7090" s="17">
        <v>42</v>
      </c>
      <c r="D7090" s="17">
        <v>76.209999999999994</v>
      </c>
      <c r="E7090" s="17">
        <v>15163</v>
      </c>
      <c r="F7090" s="17">
        <v>375018.77</v>
      </c>
    </row>
    <row r="7091" spans="2:6" x14ac:dyDescent="0.25">
      <c r="B7091" s="14">
        <v>7046</v>
      </c>
      <c r="C7091" s="17">
        <v>41</v>
      </c>
      <c r="D7091" s="17">
        <v>89.82</v>
      </c>
      <c r="E7091" s="17">
        <v>14425</v>
      </c>
      <c r="F7091" s="17">
        <v>133496.50000000012</v>
      </c>
    </row>
    <row r="7092" spans="2:6" x14ac:dyDescent="0.25">
      <c r="B7092" s="14">
        <v>7047</v>
      </c>
      <c r="C7092" s="17">
        <v>42</v>
      </c>
      <c r="D7092" s="17">
        <v>84.63</v>
      </c>
      <c r="E7092" s="17">
        <v>15198</v>
      </c>
      <c r="F7092" s="17">
        <v>249879.26</v>
      </c>
    </row>
    <row r="7093" spans="2:6" x14ac:dyDescent="0.25">
      <c r="B7093" s="14">
        <v>7048</v>
      </c>
      <c r="C7093" s="17">
        <v>42</v>
      </c>
      <c r="D7093" s="17">
        <v>85.02</v>
      </c>
      <c r="E7093" s="17">
        <v>15501</v>
      </c>
      <c r="F7093" s="17">
        <v>265761.98</v>
      </c>
    </row>
    <row r="7094" spans="2:6" x14ac:dyDescent="0.25">
      <c r="B7094" s="14">
        <v>7049</v>
      </c>
      <c r="C7094" s="17">
        <v>43</v>
      </c>
      <c r="D7094" s="17">
        <v>79.260000000000005</v>
      </c>
      <c r="E7094" s="17">
        <v>12037</v>
      </c>
      <c r="F7094" s="17">
        <v>73719.379999999888</v>
      </c>
    </row>
    <row r="7095" spans="2:6" x14ac:dyDescent="0.25">
      <c r="B7095" s="14">
        <v>7050</v>
      </c>
      <c r="C7095" s="17">
        <v>41</v>
      </c>
      <c r="D7095" s="17">
        <v>75.62</v>
      </c>
      <c r="E7095" s="17">
        <v>17361</v>
      </c>
      <c r="F7095" s="17">
        <v>580199.17999999993</v>
      </c>
    </row>
    <row r="7096" spans="2:6" x14ac:dyDescent="0.25">
      <c r="B7096" s="14">
        <v>7051</v>
      </c>
      <c r="C7096" s="17">
        <v>41</v>
      </c>
      <c r="D7096" s="17">
        <v>86.96</v>
      </c>
      <c r="E7096" s="17">
        <v>20618</v>
      </c>
      <c r="F7096" s="17">
        <v>614702.7200000002</v>
      </c>
    </row>
    <row r="7097" spans="2:6" x14ac:dyDescent="0.25">
      <c r="B7097" s="14">
        <v>7052</v>
      </c>
      <c r="C7097" s="17">
        <v>44</v>
      </c>
      <c r="D7097" s="17">
        <v>100.55</v>
      </c>
      <c r="E7097" s="17">
        <v>17115</v>
      </c>
      <c r="F7097" s="17">
        <v>81911.75</v>
      </c>
    </row>
    <row r="7098" spans="2:6" x14ac:dyDescent="0.25">
      <c r="B7098" s="14">
        <v>7053</v>
      </c>
      <c r="C7098" s="17">
        <v>40</v>
      </c>
      <c r="D7098" s="17">
        <v>99.53</v>
      </c>
      <c r="E7098" s="17">
        <v>19941</v>
      </c>
      <c r="F7098" s="17">
        <v>335891.27</v>
      </c>
    </row>
    <row r="7099" spans="2:6" x14ac:dyDescent="0.25">
      <c r="B7099" s="14">
        <v>7054</v>
      </c>
      <c r="C7099" s="17">
        <v>42</v>
      </c>
      <c r="D7099" s="17">
        <v>83.62</v>
      </c>
      <c r="E7099" s="17">
        <v>16489</v>
      </c>
      <c r="F7099" s="17">
        <v>359962.81999999983</v>
      </c>
    </row>
    <row r="7100" spans="2:6" x14ac:dyDescent="0.25">
      <c r="B7100" s="14">
        <v>7055</v>
      </c>
      <c r="C7100" s="17">
        <v>44</v>
      </c>
      <c r="D7100" s="17">
        <v>84.77</v>
      </c>
      <c r="E7100" s="17">
        <v>19539</v>
      </c>
      <c r="F7100" s="17">
        <v>522223.97</v>
      </c>
    </row>
    <row r="7101" spans="2:6" x14ac:dyDescent="0.25">
      <c r="B7101" s="14">
        <v>7056</v>
      </c>
      <c r="C7101" s="17">
        <v>43</v>
      </c>
      <c r="D7101" s="17">
        <v>90.18</v>
      </c>
      <c r="E7101" s="17">
        <v>21444</v>
      </c>
      <c r="F7101" s="17">
        <v>561444.07999999984</v>
      </c>
    </row>
    <row r="7102" spans="2:6" x14ac:dyDescent="0.25">
      <c r="B7102" s="14">
        <v>7057</v>
      </c>
      <c r="C7102" s="17">
        <v>42</v>
      </c>
      <c r="D7102" s="17">
        <v>88.66</v>
      </c>
      <c r="E7102" s="17">
        <v>19821</v>
      </c>
      <c r="F7102" s="17">
        <v>504567.14000000013</v>
      </c>
    </row>
    <row r="7103" spans="2:6" x14ac:dyDescent="0.25">
      <c r="B7103" s="14">
        <v>7058</v>
      </c>
      <c r="C7103" s="17">
        <v>40</v>
      </c>
      <c r="D7103" s="17">
        <v>91.86</v>
      </c>
      <c r="E7103" s="17">
        <v>17061</v>
      </c>
      <c r="F7103" s="17">
        <v>295475.54000000004</v>
      </c>
    </row>
    <row r="7104" spans="2:6" x14ac:dyDescent="0.25">
      <c r="B7104" s="14">
        <v>7059</v>
      </c>
      <c r="C7104" s="17">
        <v>41</v>
      </c>
      <c r="D7104" s="17">
        <v>80.510000000000005</v>
      </c>
      <c r="E7104" s="17">
        <v>24462</v>
      </c>
      <c r="F7104" s="17">
        <v>1045560.3799999999</v>
      </c>
    </row>
    <row r="7105" spans="2:6" x14ac:dyDescent="0.25">
      <c r="B7105" s="14">
        <v>7060</v>
      </c>
      <c r="C7105" s="17">
        <v>43</v>
      </c>
      <c r="D7105" s="17">
        <v>76.209999999999994</v>
      </c>
      <c r="E7105" s="17">
        <v>19491</v>
      </c>
      <c r="F7105" s="17">
        <v>705186.89000000013</v>
      </c>
    </row>
    <row r="7106" spans="2:6" x14ac:dyDescent="0.25">
      <c r="B7106" s="14">
        <v>7061</v>
      </c>
      <c r="C7106" s="17">
        <v>43</v>
      </c>
      <c r="D7106" s="17">
        <v>87.53</v>
      </c>
      <c r="E7106" s="17">
        <v>15401</v>
      </c>
      <c r="F7106" s="17">
        <v>204506.46999999997</v>
      </c>
    </row>
    <row r="7107" spans="2:6" x14ac:dyDescent="0.25">
      <c r="B7107" s="14">
        <v>7062</v>
      </c>
      <c r="C7107" s="17">
        <v>43</v>
      </c>
      <c r="D7107" s="17">
        <v>89.82</v>
      </c>
      <c r="E7107" s="17">
        <v>13700</v>
      </c>
      <c r="F7107" s="17">
        <v>56666.000000000116</v>
      </c>
    </row>
    <row r="7108" spans="2:6" x14ac:dyDescent="0.25">
      <c r="B7108" s="14">
        <v>7063</v>
      </c>
      <c r="C7108" s="17">
        <v>42</v>
      </c>
      <c r="D7108" s="17">
        <v>84.24</v>
      </c>
      <c r="E7108" s="17">
        <v>17545</v>
      </c>
      <c r="F7108" s="17">
        <v>426574.20000000019</v>
      </c>
    </row>
    <row r="7109" spans="2:6" x14ac:dyDescent="0.25">
      <c r="B7109" s="14">
        <v>7064</v>
      </c>
      <c r="C7109" s="17">
        <v>42</v>
      </c>
      <c r="D7109" s="17">
        <v>95.91</v>
      </c>
      <c r="E7109" s="17">
        <v>13606</v>
      </c>
      <c r="F7109" s="17">
        <v>-18809.459999999963</v>
      </c>
    </row>
    <row r="7110" spans="2:6" x14ac:dyDescent="0.25">
      <c r="B7110" s="14">
        <v>7065</v>
      </c>
      <c r="C7110" s="17">
        <v>41</v>
      </c>
      <c r="D7110" s="17">
        <v>81.150000000000006</v>
      </c>
      <c r="E7110" s="17">
        <v>16853</v>
      </c>
      <c r="F7110" s="17">
        <v>445153.04999999981</v>
      </c>
    </row>
    <row r="7111" spans="2:6" x14ac:dyDescent="0.25">
      <c r="B7111" s="14">
        <v>7066</v>
      </c>
      <c r="C7111" s="17">
        <v>40</v>
      </c>
      <c r="D7111" s="17">
        <v>82.02</v>
      </c>
      <c r="E7111" s="17">
        <v>31387</v>
      </c>
      <c r="F7111" s="17">
        <v>1566171.2600000002</v>
      </c>
    </row>
    <row r="7112" spans="2:6" x14ac:dyDescent="0.25">
      <c r="B7112" s="14">
        <v>7067</v>
      </c>
      <c r="C7112" s="17">
        <v>41</v>
      </c>
      <c r="D7112" s="17">
        <v>81.39</v>
      </c>
      <c r="E7112" s="17">
        <v>7985</v>
      </c>
      <c r="F7112" s="17">
        <v>-238269.15000000002</v>
      </c>
    </row>
    <row r="7113" spans="2:6" x14ac:dyDescent="0.25">
      <c r="B7113" s="14">
        <v>7068</v>
      </c>
      <c r="C7113" s="17">
        <v>40</v>
      </c>
      <c r="D7113" s="17">
        <v>99.37</v>
      </c>
      <c r="E7113" s="17">
        <v>11767</v>
      </c>
      <c r="F7113" s="17">
        <v>-148333.79000000004</v>
      </c>
    </row>
    <row r="7114" spans="2:6" x14ac:dyDescent="0.25">
      <c r="B7114" s="14">
        <v>7069</v>
      </c>
      <c r="C7114" s="17">
        <v>43</v>
      </c>
      <c r="D7114" s="17">
        <v>94.89</v>
      </c>
      <c r="E7114" s="17">
        <v>17001</v>
      </c>
      <c r="F7114" s="17">
        <v>188931.11</v>
      </c>
    </row>
    <row r="7115" spans="2:6" x14ac:dyDescent="0.25">
      <c r="B7115" s="14">
        <v>7070</v>
      </c>
      <c r="C7115" s="17">
        <v>40</v>
      </c>
      <c r="D7115" s="17">
        <v>78.52</v>
      </c>
      <c r="E7115" s="17">
        <v>24074</v>
      </c>
      <c r="F7115" s="17">
        <v>1087475.52</v>
      </c>
    </row>
    <row r="7116" spans="2:6" x14ac:dyDescent="0.25">
      <c r="B7116" s="14">
        <v>7071</v>
      </c>
      <c r="C7116" s="17">
        <v>43</v>
      </c>
      <c r="D7116" s="17">
        <v>98.77</v>
      </c>
      <c r="E7116" s="17">
        <v>20379</v>
      </c>
      <c r="F7116" s="17">
        <v>316290.17000000016</v>
      </c>
    </row>
    <row r="7117" spans="2:6" x14ac:dyDescent="0.25">
      <c r="B7117" s="14">
        <v>7072</v>
      </c>
      <c r="C7117" s="17">
        <v>43</v>
      </c>
      <c r="D7117" s="17">
        <v>92.01</v>
      </c>
      <c r="E7117" s="17">
        <v>20906</v>
      </c>
      <c r="F7117" s="17">
        <v>487774.93999999994</v>
      </c>
    </row>
    <row r="7118" spans="2:6" x14ac:dyDescent="0.25">
      <c r="B7118" s="14">
        <v>7073</v>
      </c>
      <c r="C7118" s="17">
        <v>42</v>
      </c>
      <c r="D7118" s="17">
        <v>97.57</v>
      </c>
      <c r="E7118" s="17">
        <v>18727</v>
      </c>
      <c r="F7118" s="17">
        <v>262945.6100000001</v>
      </c>
    </row>
    <row r="7119" spans="2:6" x14ac:dyDescent="0.25">
      <c r="B7119" s="14">
        <v>7074</v>
      </c>
      <c r="C7119" s="17">
        <v>39</v>
      </c>
      <c r="D7119" s="17">
        <v>78.459999999999994</v>
      </c>
      <c r="E7119" s="17">
        <v>13659</v>
      </c>
      <c r="F7119" s="17">
        <v>263754.8600000001</v>
      </c>
    </row>
    <row r="7120" spans="2:6" x14ac:dyDescent="0.25">
      <c r="B7120" s="14">
        <v>7075</v>
      </c>
      <c r="C7120" s="17">
        <v>40</v>
      </c>
      <c r="D7120" s="17">
        <v>94.5</v>
      </c>
      <c r="E7120" s="17">
        <v>18443</v>
      </c>
      <c r="F7120" s="17">
        <v>339573.5</v>
      </c>
    </row>
    <row r="7121" spans="2:6" x14ac:dyDescent="0.25">
      <c r="B7121" s="14">
        <v>7076</v>
      </c>
      <c r="C7121" s="17">
        <v>42</v>
      </c>
      <c r="D7121" s="17">
        <v>87.64</v>
      </c>
      <c r="E7121" s="17">
        <v>14408</v>
      </c>
      <c r="F7121" s="17">
        <v>149338.88</v>
      </c>
    </row>
    <row r="7122" spans="2:6" x14ac:dyDescent="0.25">
      <c r="B7122" s="14">
        <v>7077</v>
      </c>
      <c r="C7122" s="17">
        <v>42</v>
      </c>
      <c r="D7122" s="17">
        <v>100.51</v>
      </c>
      <c r="E7122" s="17">
        <v>18846</v>
      </c>
      <c r="F7122" s="17">
        <v>214610.5399999998</v>
      </c>
    </row>
    <row r="7123" spans="2:6" x14ac:dyDescent="0.25">
      <c r="B7123" s="14">
        <v>7078</v>
      </c>
      <c r="C7123" s="17">
        <v>41</v>
      </c>
      <c r="D7123" s="17">
        <v>103.43</v>
      </c>
      <c r="E7123" s="17">
        <v>15619</v>
      </c>
      <c r="F7123" s="17">
        <v>2328.8299999998417</v>
      </c>
    </row>
    <row r="7124" spans="2:6" x14ac:dyDescent="0.25">
      <c r="B7124" s="14">
        <v>7079</v>
      </c>
      <c r="C7124" s="17">
        <v>43</v>
      </c>
      <c r="D7124" s="17">
        <v>76.63</v>
      </c>
      <c r="E7124" s="17">
        <v>23902</v>
      </c>
      <c r="F7124" s="17">
        <v>1047101.7400000002</v>
      </c>
    </row>
    <row r="7125" spans="2:6" x14ac:dyDescent="0.25">
      <c r="B7125" s="14">
        <v>7080</v>
      </c>
      <c r="C7125" s="17">
        <v>43</v>
      </c>
      <c r="D7125" s="17">
        <v>103.17</v>
      </c>
      <c r="E7125" s="17">
        <v>15168</v>
      </c>
      <c r="F7125" s="17">
        <v>-48674.560000000056</v>
      </c>
    </row>
    <row r="7126" spans="2:6" x14ac:dyDescent="0.25">
      <c r="B7126" s="14">
        <v>7081</v>
      </c>
      <c r="C7126" s="17">
        <v>42</v>
      </c>
      <c r="D7126" s="17">
        <v>93</v>
      </c>
      <c r="E7126" s="17">
        <v>11329</v>
      </c>
      <c r="F7126" s="17">
        <v>-124944</v>
      </c>
    </row>
    <row r="7127" spans="2:6" x14ac:dyDescent="0.25">
      <c r="B7127" s="14">
        <v>7082</v>
      </c>
      <c r="C7127" s="17">
        <v>44</v>
      </c>
      <c r="D7127" s="17">
        <v>79.52</v>
      </c>
      <c r="E7127" s="17">
        <v>14289</v>
      </c>
      <c r="F7127" s="17">
        <v>228533.71999999997</v>
      </c>
    </row>
    <row r="7128" spans="2:6" x14ac:dyDescent="0.25">
      <c r="B7128" s="14">
        <v>7083</v>
      </c>
      <c r="C7128" s="17">
        <v>43</v>
      </c>
      <c r="D7128" s="17">
        <v>89.39</v>
      </c>
      <c r="E7128" s="17">
        <v>21213</v>
      </c>
      <c r="F7128" s="17">
        <v>562997.92999999993</v>
      </c>
    </row>
    <row r="7129" spans="2:6" x14ac:dyDescent="0.25">
      <c r="B7129" s="14">
        <v>7084</v>
      </c>
      <c r="C7129" s="17">
        <v>41</v>
      </c>
      <c r="D7129" s="17">
        <v>77.7</v>
      </c>
      <c r="E7129" s="17">
        <v>22616</v>
      </c>
      <c r="F7129" s="17">
        <v>966064.8</v>
      </c>
    </row>
    <row r="7130" spans="2:6" x14ac:dyDescent="0.25">
      <c r="B7130" s="14">
        <v>7085</v>
      </c>
      <c r="C7130" s="17">
        <v>42</v>
      </c>
      <c r="D7130" s="17">
        <v>89.08</v>
      </c>
      <c r="E7130" s="17">
        <v>18729</v>
      </c>
      <c r="F7130" s="17">
        <v>422073.67999999993</v>
      </c>
    </row>
    <row r="7131" spans="2:6" x14ac:dyDescent="0.25">
      <c r="B7131" s="14">
        <v>7086</v>
      </c>
      <c r="C7131" s="17">
        <v>42</v>
      </c>
      <c r="D7131" s="17">
        <v>85.94</v>
      </c>
      <c r="E7131" s="17">
        <v>15873</v>
      </c>
      <c r="F7131" s="17">
        <v>277935.38000000012</v>
      </c>
    </row>
    <row r="7132" spans="2:6" x14ac:dyDescent="0.25">
      <c r="B7132" s="14">
        <v>7087</v>
      </c>
      <c r="C7132" s="17">
        <v>42</v>
      </c>
      <c r="D7132" s="17">
        <v>104.09</v>
      </c>
      <c r="E7132" s="17">
        <v>15233</v>
      </c>
      <c r="F7132" s="17">
        <v>-44021.970000000088</v>
      </c>
    </row>
    <row r="7133" spans="2:6" x14ac:dyDescent="0.25">
      <c r="B7133" s="14">
        <v>7088</v>
      </c>
      <c r="C7133" s="17">
        <v>40</v>
      </c>
      <c r="D7133" s="17">
        <v>99.82</v>
      </c>
      <c r="E7133" s="17">
        <v>18007</v>
      </c>
      <c r="F7133" s="17">
        <v>215654.26</v>
      </c>
    </row>
    <row r="7134" spans="2:6" x14ac:dyDescent="0.25">
      <c r="B7134" s="14">
        <v>7089</v>
      </c>
      <c r="C7134" s="17">
        <v>41</v>
      </c>
      <c r="D7134" s="17">
        <v>83.2</v>
      </c>
      <c r="E7134" s="17">
        <v>20578</v>
      </c>
      <c r="F7134" s="17">
        <v>689234.39999999991</v>
      </c>
    </row>
    <row r="7135" spans="2:6" x14ac:dyDescent="0.25">
      <c r="B7135" s="14">
        <v>7090</v>
      </c>
      <c r="C7135" s="17">
        <v>42</v>
      </c>
      <c r="D7135" s="17">
        <v>102.21</v>
      </c>
      <c r="E7135" s="17">
        <v>18540</v>
      </c>
      <c r="F7135" s="17">
        <v>165806.60000000009</v>
      </c>
    </row>
    <row r="7136" spans="2:6" x14ac:dyDescent="0.25">
      <c r="B7136" s="14">
        <v>7091</v>
      </c>
      <c r="C7136" s="17">
        <v>41</v>
      </c>
      <c r="D7136" s="17">
        <v>77.03</v>
      </c>
      <c r="E7136" s="17">
        <v>18505</v>
      </c>
      <c r="F7136" s="17">
        <v>648349.85000000009</v>
      </c>
    </row>
    <row r="7137" spans="2:6" x14ac:dyDescent="0.25">
      <c r="B7137" s="14">
        <v>7092</v>
      </c>
      <c r="C7137" s="17">
        <v>43</v>
      </c>
      <c r="D7137" s="17">
        <v>102.27</v>
      </c>
      <c r="E7137" s="17">
        <v>8810</v>
      </c>
      <c r="F7137" s="17">
        <v>-376638.69999999995</v>
      </c>
    </row>
    <row r="7138" spans="2:6" x14ac:dyDescent="0.25">
      <c r="B7138" s="14">
        <v>7093</v>
      </c>
      <c r="C7138" s="17">
        <v>41</v>
      </c>
      <c r="D7138" s="17">
        <v>95.91</v>
      </c>
      <c r="E7138" s="17">
        <v>12791</v>
      </c>
      <c r="F7138" s="17">
        <v>-55806.809999999939</v>
      </c>
    </row>
    <row r="7139" spans="2:6" x14ac:dyDescent="0.25">
      <c r="B7139" s="14">
        <v>7094</v>
      </c>
      <c r="C7139" s="17">
        <v>42</v>
      </c>
      <c r="D7139" s="17">
        <v>96.18</v>
      </c>
      <c r="E7139" s="17">
        <v>13972</v>
      </c>
      <c r="F7139" s="17">
        <v>-222.96000000007916</v>
      </c>
    </row>
    <row r="7140" spans="2:6" x14ac:dyDescent="0.25">
      <c r="B7140" s="14">
        <v>7095</v>
      </c>
      <c r="C7140" s="17">
        <v>43</v>
      </c>
      <c r="D7140" s="17">
        <v>80.36</v>
      </c>
      <c r="E7140" s="17">
        <v>13864</v>
      </c>
      <c r="F7140" s="17">
        <v>198672.95999999996</v>
      </c>
    </row>
    <row r="7141" spans="2:6" x14ac:dyDescent="0.25">
      <c r="B7141" s="14">
        <v>7096</v>
      </c>
      <c r="C7141" s="17">
        <v>43</v>
      </c>
      <c r="D7141" s="17">
        <v>83.13</v>
      </c>
      <c r="E7141" s="17">
        <v>21507</v>
      </c>
      <c r="F7141" s="17">
        <v>717215.09000000008</v>
      </c>
    </row>
    <row r="7142" spans="2:6" x14ac:dyDescent="0.25">
      <c r="B7142" s="14">
        <v>7097</v>
      </c>
      <c r="C7142" s="17">
        <v>40</v>
      </c>
      <c r="D7142" s="17">
        <v>81.81</v>
      </c>
      <c r="E7142" s="17">
        <v>13508</v>
      </c>
      <c r="F7142" s="17">
        <v>192682.52000000002</v>
      </c>
    </row>
    <row r="7143" spans="2:6" x14ac:dyDescent="0.25">
      <c r="B7143" s="14">
        <v>7098</v>
      </c>
      <c r="C7143" s="17">
        <v>42</v>
      </c>
      <c r="D7143" s="17">
        <v>81.05</v>
      </c>
      <c r="E7143" s="17">
        <v>8648</v>
      </c>
      <c r="F7143" s="17">
        <v>-193184.40000000002</v>
      </c>
    </row>
    <row r="7144" spans="2:6" x14ac:dyDescent="0.25">
      <c r="B7144" s="14">
        <v>7099</v>
      </c>
      <c r="C7144" s="17">
        <v>43</v>
      </c>
      <c r="D7144" s="17">
        <v>89.11</v>
      </c>
      <c r="E7144" s="17">
        <v>9562</v>
      </c>
      <c r="F7144" s="17">
        <v>-210397.81999999995</v>
      </c>
    </row>
    <row r="7145" spans="2:6" x14ac:dyDescent="0.25">
      <c r="B7145" s="14">
        <v>7100</v>
      </c>
      <c r="C7145" s="17">
        <v>40</v>
      </c>
      <c r="D7145" s="17">
        <v>99.58</v>
      </c>
      <c r="E7145" s="17">
        <v>18259</v>
      </c>
      <c r="F7145" s="17">
        <v>234949.78000000003</v>
      </c>
    </row>
    <row r="7146" spans="2:6" x14ac:dyDescent="0.25">
      <c r="B7146" s="14">
        <v>7101</v>
      </c>
      <c r="C7146" s="17">
        <v>39</v>
      </c>
      <c r="D7146" s="17">
        <v>86.36</v>
      </c>
      <c r="E7146" s="17">
        <v>18996</v>
      </c>
      <c r="F7146" s="17">
        <v>548865.43999999994</v>
      </c>
    </row>
    <row r="7147" spans="2:6" x14ac:dyDescent="0.25">
      <c r="B7147" s="14">
        <v>7102</v>
      </c>
      <c r="C7147" s="17">
        <v>41</v>
      </c>
      <c r="D7147" s="17">
        <v>103.15</v>
      </c>
      <c r="E7147" s="17">
        <v>11355</v>
      </c>
      <c r="F7147" s="17">
        <v>-227178.25000000012</v>
      </c>
    </row>
    <row r="7148" spans="2:6" x14ac:dyDescent="0.25">
      <c r="B7148" s="14">
        <v>7103</v>
      </c>
      <c r="C7148" s="17">
        <v>40</v>
      </c>
      <c r="D7148" s="17">
        <v>96.03</v>
      </c>
      <c r="E7148" s="17">
        <v>20039</v>
      </c>
      <c r="F7148" s="17">
        <v>411855.83000000007</v>
      </c>
    </row>
    <row r="7149" spans="2:6" x14ac:dyDescent="0.25">
      <c r="B7149" s="14">
        <v>7104</v>
      </c>
      <c r="C7149" s="17">
        <v>44</v>
      </c>
      <c r="D7149" s="17">
        <v>103.84</v>
      </c>
      <c r="E7149" s="17">
        <v>15634</v>
      </c>
      <c r="F7149" s="17">
        <v>-50164.560000000056</v>
      </c>
    </row>
    <row r="7150" spans="2:6" x14ac:dyDescent="0.25">
      <c r="B7150" s="14">
        <v>7105</v>
      </c>
      <c r="C7150" s="17">
        <v>42</v>
      </c>
      <c r="D7150" s="17">
        <v>79.94</v>
      </c>
      <c r="E7150" s="17">
        <v>14138</v>
      </c>
      <c r="F7150" s="17">
        <v>239474.28000000003</v>
      </c>
    </row>
    <row r="7151" spans="2:6" x14ac:dyDescent="0.25">
      <c r="B7151" s="14">
        <v>7106</v>
      </c>
      <c r="C7151" s="17">
        <v>45</v>
      </c>
      <c r="D7151" s="17">
        <v>86.16</v>
      </c>
      <c r="E7151" s="17">
        <v>25740</v>
      </c>
      <c r="F7151" s="17">
        <v>896201.60000000009</v>
      </c>
    </row>
    <row r="7152" spans="2:6" x14ac:dyDescent="0.25">
      <c r="B7152" s="14">
        <v>7107</v>
      </c>
      <c r="C7152" s="17">
        <v>41</v>
      </c>
      <c r="D7152" s="17">
        <v>98.06</v>
      </c>
      <c r="E7152" s="17">
        <v>19516</v>
      </c>
      <c r="F7152" s="17">
        <v>319789.04000000004</v>
      </c>
    </row>
    <row r="7153" spans="2:6" x14ac:dyDescent="0.25">
      <c r="B7153" s="14">
        <v>7108</v>
      </c>
      <c r="C7153" s="17">
        <v>45</v>
      </c>
      <c r="D7153" s="17">
        <v>80.91</v>
      </c>
      <c r="E7153" s="17">
        <v>18959</v>
      </c>
      <c r="F7153" s="17">
        <v>535713.31000000006</v>
      </c>
    </row>
    <row r="7154" spans="2:6" x14ac:dyDescent="0.25">
      <c r="B7154" s="14">
        <v>7109</v>
      </c>
      <c r="C7154" s="17">
        <v>45</v>
      </c>
      <c r="D7154" s="17">
        <v>95.02</v>
      </c>
      <c r="E7154" s="17">
        <v>15622</v>
      </c>
      <c r="F7154" s="17">
        <v>71385.560000000056</v>
      </c>
    </row>
    <row r="7155" spans="2:6" x14ac:dyDescent="0.25">
      <c r="B7155" s="14">
        <v>7110</v>
      </c>
      <c r="C7155" s="17">
        <v>42</v>
      </c>
      <c r="D7155" s="17">
        <v>103.24</v>
      </c>
      <c r="E7155" s="17">
        <v>10912</v>
      </c>
      <c r="F7155" s="17">
        <v>-263370.87999999989</v>
      </c>
    </row>
    <row r="7156" spans="2:6" x14ac:dyDescent="0.25">
      <c r="B7156" s="14">
        <v>7111</v>
      </c>
      <c r="C7156" s="17">
        <v>45</v>
      </c>
      <c r="D7156" s="17">
        <v>97.98</v>
      </c>
      <c r="E7156" s="17">
        <v>17706</v>
      </c>
      <c r="F7156" s="17">
        <v>141890.11999999988</v>
      </c>
    </row>
    <row r="7157" spans="2:6" x14ac:dyDescent="0.25">
      <c r="B7157" s="14">
        <v>7112</v>
      </c>
      <c r="C7157" s="17">
        <v>39</v>
      </c>
      <c r="D7157" s="17">
        <v>76.709999999999994</v>
      </c>
      <c r="E7157" s="17">
        <v>17268</v>
      </c>
      <c r="F7157" s="17">
        <v>588251.7200000002</v>
      </c>
    </row>
    <row r="7158" spans="2:6" x14ac:dyDescent="0.25">
      <c r="B7158" s="14">
        <v>7113</v>
      </c>
      <c r="C7158" s="17">
        <v>40</v>
      </c>
      <c r="D7158" s="17">
        <v>88.36</v>
      </c>
      <c r="E7158" s="17">
        <v>11610</v>
      </c>
      <c r="F7158" s="17">
        <v>-29869.599999999977</v>
      </c>
    </row>
    <row r="7159" spans="2:6" x14ac:dyDescent="0.25">
      <c r="B7159" s="14">
        <v>7114</v>
      </c>
      <c r="C7159" s="17">
        <v>43</v>
      </c>
      <c r="D7159" s="17">
        <v>80.8</v>
      </c>
      <c r="E7159" s="17">
        <v>23918</v>
      </c>
      <c r="F7159" s="17">
        <v>948633.60000000009</v>
      </c>
    </row>
    <row r="7160" spans="2:6" x14ac:dyDescent="0.25">
      <c r="B7160" s="14">
        <v>7115</v>
      </c>
      <c r="C7160" s="17">
        <v>39</v>
      </c>
      <c r="D7160" s="17">
        <v>80.09</v>
      </c>
      <c r="E7160" s="17">
        <v>19884</v>
      </c>
      <c r="F7160" s="17">
        <v>738930.44</v>
      </c>
    </row>
    <row r="7161" spans="2:6" x14ac:dyDescent="0.25">
      <c r="B7161" s="14">
        <v>7116</v>
      </c>
      <c r="C7161" s="17">
        <v>40</v>
      </c>
      <c r="D7161" s="17">
        <v>77.11</v>
      </c>
      <c r="E7161" s="17">
        <v>6984</v>
      </c>
      <c r="F7161" s="17">
        <v>-278080.24</v>
      </c>
    </row>
    <row r="7162" spans="2:6" x14ac:dyDescent="0.25">
      <c r="B7162" s="14">
        <v>7117</v>
      </c>
      <c r="C7162" s="17">
        <v>39</v>
      </c>
      <c r="D7162" s="17">
        <v>81.900000000000006</v>
      </c>
      <c r="E7162" s="17">
        <v>13062</v>
      </c>
      <c r="F7162" s="17">
        <v>170142.19999999995</v>
      </c>
    </row>
    <row r="7163" spans="2:6" x14ac:dyDescent="0.25">
      <c r="B7163" s="14">
        <v>7118</v>
      </c>
      <c r="C7163" s="17">
        <v>39</v>
      </c>
      <c r="D7163" s="17">
        <v>99.71</v>
      </c>
      <c r="E7163" s="17">
        <v>12883</v>
      </c>
      <c r="F7163" s="17">
        <v>-73283.929999999935</v>
      </c>
    </row>
    <row r="7164" spans="2:6" x14ac:dyDescent="0.25">
      <c r="B7164" s="14">
        <v>7119</v>
      </c>
      <c r="C7164" s="17">
        <v>42</v>
      </c>
      <c r="D7164" s="17">
        <v>96.43</v>
      </c>
      <c r="E7164" s="17">
        <v>14501</v>
      </c>
      <c r="F7164" s="17">
        <v>28325.569999999949</v>
      </c>
    </row>
    <row r="7165" spans="2:6" x14ac:dyDescent="0.25">
      <c r="B7165" s="14">
        <v>7120</v>
      </c>
      <c r="C7165" s="17">
        <v>41</v>
      </c>
      <c r="D7165" s="17">
        <v>101.99</v>
      </c>
      <c r="E7165" s="17">
        <v>10612</v>
      </c>
      <c r="F7165" s="17">
        <v>-255621.87999999989</v>
      </c>
    </row>
    <row r="7166" spans="2:6" x14ac:dyDescent="0.25">
      <c r="B7166" s="14">
        <v>7121</v>
      </c>
      <c r="C7166" s="17">
        <v>42</v>
      </c>
      <c r="D7166" s="17">
        <v>100.76</v>
      </c>
      <c r="E7166" s="17">
        <v>8391</v>
      </c>
      <c r="F7166" s="17">
        <v>-378090.16000000003</v>
      </c>
    </row>
    <row r="7167" spans="2:6" x14ac:dyDescent="0.25">
      <c r="B7167" s="14">
        <v>7122</v>
      </c>
      <c r="C7167" s="17">
        <v>42</v>
      </c>
      <c r="D7167" s="17">
        <v>76.44</v>
      </c>
      <c r="E7167" s="17">
        <v>21579</v>
      </c>
      <c r="F7167" s="17">
        <v>888404.24</v>
      </c>
    </row>
    <row r="7168" spans="2:6" x14ac:dyDescent="0.25">
      <c r="B7168" s="14">
        <v>7123</v>
      </c>
      <c r="C7168" s="17">
        <v>42</v>
      </c>
      <c r="D7168" s="17">
        <v>86.16</v>
      </c>
      <c r="E7168" s="17">
        <v>19864</v>
      </c>
      <c r="F7168" s="17">
        <v>557165.76</v>
      </c>
    </row>
    <row r="7169" spans="2:6" x14ac:dyDescent="0.25">
      <c r="B7169" s="14">
        <v>7124</v>
      </c>
      <c r="C7169" s="17">
        <v>42</v>
      </c>
      <c r="D7169" s="17">
        <v>76.650000000000006</v>
      </c>
      <c r="E7169" s="17">
        <v>20428</v>
      </c>
      <c r="F7169" s="17">
        <v>791389.79999999981</v>
      </c>
    </row>
    <row r="7170" spans="2:6" x14ac:dyDescent="0.25">
      <c r="B7170" s="14">
        <v>7125</v>
      </c>
      <c r="C7170" s="17">
        <v>44</v>
      </c>
      <c r="D7170" s="17">
        <v>76.33</v>
      </c>
      <c r="E7170" s="17">
        <v>22962</v>
      </c>
      <c r="F7170" s="17">
        <v>956420.54</v>
      </c>
    </row>
    <row r="7171" spans="2:6" x14ac:dyDescent="0.25">
      <c r="B7171" s="14">
        <v>7126</v>
      </c>
      <c r="C7171" s="17">
        <v>43</v>
      </c>
      <c r="D7171" s="17">
        <v>100.5</v>
      </c>
      <c r="E7171" s="17">
        <v>14514</v>
      </c>
      <c r="F7171" s="17">
        <v>-44473</v>
      </c>
    </row>
    <row r="7172" spans="2:6" x14ac:dyDescent="0.25">
      <c r="B7172" s="14">
        <v>7127</v>
      </c>
      <c r="C7172" s="17">
        <v>42</v>
      </c>
      <c r="D7172" s="17">
        <v>99.53</v>
      </c>
      <c r="E7172" s="17">
        <v>19998</v>
      </c>
      <c r="F7172" s="17">
        <v>299285.06000000006</v>
      </c>
    </row>
    <row r="7173" spans="2:6" x14ac:dyDescent="0.25">
      <c r="B7173" s="14">
        <v>7128</v>
      </c>
      <c r="C7173" s="17">
        <v>42</v>
      </c>
      <c r="D7173" s="17">
        <v>81.430000000000007</v>
      </c>
      <c r="E7173" s="17">
        <v>15317</v>
      </c>
      <c r="F7173" s="17">
        <v>307505.68999999994</v>
      </c>
    </row>
    <row r="7174" spans="2:6" x14ac:dyDescent="0.25">
      <c r="B7174" s="14">
        <v>7129</v>
      </c>
      <c r="C7174" s="17">
        <v>45</v>
      </c>
      <c r="D7174" s="17">
        <v>89.65</v>
      </c>
      <c r="E7174" s="17">
        <v>16463</v>
      </c>
      <c r="F7174" s="17">
        <v>209394.04999999981</v>
      </c>
    </row>
    <row r="7175" spans="2:6" x14ac:dyDescent="0.25">
      <c r="B7175" s="14">
        <v>7130</v>
      </c>
      <c r="C7175" s="17">
        <v>41</v>
      </c>
      <c r="D7175" s="17">
        <v>102.84</v>
      </c>
      <c r="E7175" s="17">
        <v>8621</v>
      </c>
      <c r="F7175" s="17">
        <v>-374465.64</v>
      </c>
    </row>
    <row r="7176" spans="2:6" x14ac:dyDescent="0.25">
      <c r="B7176" s="14">
        <v>7131</v>
      </c>
      <c r="C7176" s="17">
        <v>39</v>
      </c>
      <c r="D7176" s="17">
        <v>75.98</v>
      </c>
      <c r="E7176" s="17">
        <v>23654</v>
      </c>
      <c r="F7176" s="17">
        <v>1137409.0799999998</v>
      </c>
    </row>
    <row r="7177" spans="2:6" x14ac:dyDescent="0.25">
      <c r="B7177" s="14">
        <v>7132</v>
      </c>
      <c r="C7177" s="17">
        <v>41</v>
      </c>
      <c r="D7177" s="17">
        <v>93.12</v>
      </c>
      <c r="E7177" s="17">
        <v>19511</v>
      </c>
      <c r="F7177" s="17">
        <v>415873.67999999993</v>
      </c>
    </row>
    <row r="7178" spans="2:6" x14ac:dyDescent="0.25">
      <c r="B7178" s="14">
        <v>7133</v>
      </c>
      <c r="C7178" s="17">
        <v>40</v>
      </c>
      <c r="D7178" s="17">
        <v>78.06</v>
      </c>
      <c r="E7178" s="17">
        <v>18971</v>
      </c>
      <c r="F7178" s="17">
        <v>685512.74</v>
      </c>
    </row>
    <row r="7179" spans="2:6" x14ac:dyDescent="0.25">
      <c r="B7179" s="14">
        <v>7134</v>
      </c>
      <c r="C7179" s="17">
        <v>42</v>
      </c>
      <c r="D7179" s="17">
        <v>96.91</v>
      </c>
      <c r="E7179" s="17">
        <v>17633</v>
      </c>
      <c r="F7179" s="17">
        <v>209566.96999999997</v>
      </c>
    </row>
    <row r="7180" spans="2:6" x14ac:dyDescent="0.25">
      <c r="B7180" s="14">
        <v>7135</v>
      </c>
      <c r="C7180" s="17">
        <v>43</v>
      </c>
      <c r="D7180" s="17">
        <v>86.94</v>
      </c>
      <c r="E7180" s="17">
        <v>22831</v>
      </c>
      <c r="F7180" s="17">
        <v>726708.8600000001</v>
      </c>
    </row>
    <row r="7181" spans="2:6" x14ac:dyDescent="0.25">
      <c r="B7181" s="14">
        <v>7136</v>
      </c>
      <c r="C7181" s="17">
        <v>42</v>
      </c>
      <c r="D7181" s="17">
        <v>78.63</v>
      </c>
      <c r="E7181" s="17">
        <v>14000</v>
      </c>
      <c r="F7181" s="17">
        <v>247180</v>
      </c>
    </row>
    <row r="7182" spans="2:6" x14ac:dyDescent="0.25">
      <c r="B7182" s="14">
        <v>7137</v>
      </c>
      <c r="C7182" s="17">
        <v>42</v>
      </c>
      <c r="D7182" s="17">
        <v>79.14</v>
      </c>
      <c r="E7182" s="17">
        <v>27407</v>
      </c>
      <c r="F7182" s="17">
        <v>1283909.02</v>
      </c>
    </row>
    <row r="7183" spans="2:6" x14ac:dyDescent="0.25">
      <c r="B7183" s="14">
        <v>7138</v>
      </c>
      <c r="C7183" s="17">
        <v>41</v>
      </c>
      <c r="D7183" s="17">
        <v>81.72</v>
      </c>
      <c r="E7183" s="17">
        <v>29368</v>
      </c>
      <c r="F7183" s="17">
        <v>1390191.04</v>
      </c>
    </row>
    <row r="7184" spans="2:6" x14ac:dyDescent="0.25">
      <c r="B7184" s="14">
        <v>7139</v>
      </c>
      <c r="C7184" s="17">
        <v>41</v>
      </c>
      <c r="D7184" s="17">
        <v>87.95</v>
      </c>
      <c r="E7184" s="17">
        <v>21615</v>
      </c>
      <c r="F7184" s="17">
        <v>664130.75</v>
      </c>
    </row>
    <row r="7185" spans="2:6" x14ac:dyDescent="0.25">
      <c r="B7185" s="14">
        <v>7140</v>
      </c>
      <c r="C7185" s="17">
        <v>43</v>
      </c>
      <c r="D7185" s="17">
        <v>99.13</v>
      </c>
      <c r="E7185" s="17">
        <v>18576</v>
      </c>
      <c r="F7185" s="17">
        <v>206417.12000000011</v>
      </c>
    </row>
    <row r="7186" spans="2:6" x14ac:dyDescent="0.25">
      <c r="B7186" s="14">
        <v>7141</v>
      </c>
      <c r="C7186" s="17">
        <v>40</v>
      </c>
      <c r="D7186" s="17">
        <v>96.76</v>
      </c>
      <c r="E7186" s="17">
        <v>19573</v>
      </c>
      <c r="F7186" s="17">
        <v>368223.51999999979</v>
      </c>
    </row>
    <row r="7187" spans="2:6" x14ac:dyDescent="0.25">
      <c r="B7187" s="14">
        <v>7142</v>
      </c>
      <c r="C7187" s="17">
        <v>41</v>
      </c>
      <c r="D7187" s="17">
        <v>92.77</v>
      </c>
      <c r="E7187" s="17">
        <v>15495</v>
      </c>
      <c r="F7187" s="17">
        <v>160738.85000000009</v>
      </c>
    </row>
    <row r="7188" spans="2:6" x14ac:dyDescent="0.25">
      <c r="B7188" s="14">
        <v>7143</v>
      </c>
      <c r="C7188" s="17">
        <v>41</v>
      </c>
      <c r="D7188" s="17">
        <v>102.86</v>
      </c>
      <c r="E7188" s="17">
        <v>21643</v>
      </c>
      <c r="F7188" s="17">
        <v>343395.02</v>
      </c>
    </row>
    <row r="7189" spans="2:6" x14ac:dyDescent="0.25">
      <c r="B7189" s="14">
        <v>7144</v>
      </c>
      <c r="C7189" s="17">
        <v>39</v>
      </c>
      <c r="D7189" s="17">
        <v>82.72</v>
      </c>
      <c r="E7189" s="17">
        <v>19440</v>
      </c>
      <c r="F7189" s="17">
        <v>652323.19999999995</v>
      </c>
    </row>
    <row r="7190" spans="2:6" x14ac:dyDescent="0.25">
      <c r="B7190" s="14">
        <v>7145</v>
      </c>
      <c r="C7190" s="17">
        <v>40</v>
      </c>
      <c r="D7190" s="17">
        <v>94.11</v>
      </c>
      <c r="E7190" s="17">
        <v>16866</v>
      </c>
      <c r="F7190" s="17">
        <v>244434.74</v>
      </c>
    </row>
    <row r="7191" spans="2:6" x14ac:dyDescent="0.25">
      <c r="B7191" s="14">
        <v>7146</v>
      </c>
      <c r="C7191" s="17">
        <v>40</v>
      </c>
      <c r="D7191" s="17">
        <v>80.41</v>
      </c>
      <c r="E7191" s="17">
        <v>16993</v>
      </c>
      <c r="F7191" s="17">
        <v>485479.87000000011</v>
      </c>
    </row>
    <row r="7192" spans="2:6" x14ac:dyDescent="0.25">
      <c r="B7192" s="14">
        <v>7147</v>
      </c>
      <c r="C7192" s="17">
        <v>41</v>
      </c>
      <c r="D7192" s="17">
        <v>102.03</v>
      </c>
      <c r="E7192" s="17">
        <v>14460</v>
      </c>
      <c r="F7192" s="17">
        <v>-40673.800000000047</v>
      </c>
    </row>
    <row r="7193" spans="2:6" x14ac:dyDescent="0.25">
      <c r="B7193" s="14">
        <v>7148</v>
      </c>
      <c r="C7193" s="17">
        <v>43</v>
      </c>
      <c r="D7193" s="17">
        <v>104.21</v>
      </c>
      <c r="E7193" s="17">
        <v>9026</v>
      </c>
      <c r="F7193" s="17">
        <v>-382543.45999999996</v>
      </c>
    </row>
    <row r="7194" spans="2:6" x14ac:dyDescent="0.25">
      <c r="B7194" s="14">
        <v>7149</v>
      </c>
      <c r="C7194" s="17">
        <v>42</v>
      </c>
      <c r="D7194" s="17">
        <v>77.05</v>
      </c>
      <c r="E7194" s="17">
        <v>21327</v>
      </c>
      <c r="F7194" s="17">
        <v>855093.65000000014</v>
      </c>
    </row>
    <row r="7195" spans="2:6" x14ac:dyDescent="0.25">
      <c r="B7195" s="14">
        <v>7150</v>
      </c>
      <c r="C7195" s="17">
        <v>45</v>
      </c>
      <c r="D7195" s="17">
        <v>94.71</v>
      </c>
      <c r="E7195" s="17">
        <v>10060</v>
      </c>
      <c r="F7195" s="17">
        <v>-253542.59999999998</v>
      </c>
    </row>
    <row r="7196" spans="2:6" x14ac:dyDescent="0.25">
      <c r="B7196" s="14">
        <v>7151</v>
      </c>
      <c r="C7196" s="17">
        <v>40</v>
      </c>
      <c r="D7196" s="17">
        <v>94.85</v>
      </c>
      <c r="E7196" s="17">
        <v>18129</v>
      </c>
      <c r="F7196" s="17">
        <v>312975.35000000009</v>
      </c>
    </row>
    <row r="7197" spans="2:6" x14ac:dyDescent="0.25">
      <c r="B7197" s="14">
        <v>7152</v>
      </c>
      <c r="C7197" s="17">
        <v>41</v>
      </c>
      <c r="D7197" s="17">
        <v>94.64</v>
      </c>
      <c r="E7197" s="17">
        <v>18143</v>
      </c>
      <c r="F7197" s="17">
        <v>299540.47999999998</v>
      </c>
    </row>
    <row r="7198" spans="2:6" x14ac:dyDescent="0.25">
      <c r="B7198" s="14">
        <v>7153</v>
      </c>
      <c r="C7198" s="17">
        <v>39</v>
      </c>
      <c r="D7198" s="17">
        <v>78.62</v>
      </c>
      <c r="E7198" s="17">
        <v>19968</v>
      </c>
      <c r="F7198" s="17">
        <v>774995.83999999985</v>
      </c>
    </row>
    <row r="7199" spans="2:6" x14ac:dyDescent="0.25">
      <c r="B7199" s="14">
        <v>7154</v>
      </c>
      <c r="C7199" s="17">
        <v>40</v>
      </c>
      <c r="D7199" s="17">
        <v>99.43</v>
      </c>
      <c r="E7199" s="17">
        <v>33172</v>
      </c>
      <c r="F7199" s="17">
        <v>1126056.0399999998</v>
      </c>
    </row>
    <row r="7200" spans="2:6" x14ac:dyDescent="0.25">
      <c r="B7200" s="14">
        <v>7155</v>
      </c>
      <c r="C7200" s="17">
        <v>42</v>
      </c>
      <c r="D7200" s="17">
        <v>88.04</v>
      </c>
      <c r="E7200" s="17">
        <v>26534</v>
      </c>
      <c r="F7200" s="17">
        <v>979784.6399999999</v>
      </c>
    </row>
    <row r="7201" spans="2:6" x14ac:dyDescent="0.25">
      <c r="B7201" s="14">
        <v>7156</v>
      </c>
      <c r="C7201" s="17">
        <v>39</v>
      </c>
      <c r="D7201" s="17">
        <v>89.1</v>
      </c>
      <c r="E7201" s="17">
        <v>16749</v>
      </c>
      <c r="F7201" s="17">
        <v>337504.10000000009</v>
      </c>
    </row>
    <row r="7202" spans="2:6" x14ac:dyDescent="0.25">
      <c r="B7202" s="14">
        <v>7157</v>
      </c>
      <c r="C7202" s="17">
        <v>42</v>
      </c>
      <c r="D7202" s="17">
        <v>99.7</v>
      </c>
      <c r="E7202" s="17">
        <v>24203</v>
      </c>
      <c r="F7202" s="17">
        <v>536831.89999999991</v>
      </c>
    </row>
    <row r="7203" spans="2:6" x14ac:dyDescent="0.25">
      <c r="B7203" s="14">
        <v>7158</v>
      </c>
      <c r="C7203" s="17">
        <v>43</v>
      </c>
      <c r="D7203" s="17">
        <v>75.290000000000006</v>
      </c>
      <c r="E7203" s="17">
        <v>16139</v>
      </c>
      <c r="F7203" s="17">
        <v>452578.68999999994</v>
      </c>
    </row>
    <row r="7204" spans="2:6" x14ac:dyDescent="0.25">
      <c r="B7204" s="14">
        <v>7159</v>
      </c>
      <c r="C7204" s="17">
        <v>44</v>
      </c>
      <c r="D7204" s="17">
        <v>96.16</v>
      </c>
      <c r="E7204" s="17">
        <v>6969</v>
      </c>
      <c r="F7204" s="17">
        <v>-439944.04</v>
      </c>
    </row>
    <row r="7205" spans="2:6" x14ac:dyDescent="0.25">
      <c r="B7205" s="14">
        <v>7160</v>
      </c>
      <c r="C7205" s="17">
        <v>43</v>
      </c>
      <c r="D7205" s="17">
        <v>84.27</v>
      </c>
      <c r="E7205" s="17">
        <v>19419</v>
      </c>
      <c r="F7205" s="17">
        <v>542924.87000000011</v>
      </c>
    </row>
    <row r="7206" spans="2:6" x14ac:dyDescent="0.25">
      <c r="B7206" s="14">
        <v>7161</v>
      </c>
      <c r="C7206" s="17">
        <v>42</v>
      </c>
      <c r="D7206" s="17">
        <v>91.32</v>
      </c>
      <c r="E7206" s="17">
        <v>19559</v>
      </c>
      <c r="F7206" s="17">
        <v>434635.12000000011</v>
      </c>
    </row>
    <row r="7207" spans="2:6" x14ac:dyDescent="0.25">
      <c r="B7207" s="14">
        <v>7162</v>
      </c>
      <c r="C7207" s="17">
        <v>43</v>
      </c>
      <c r="D7207" s="17">
        <v>88.9</v>
      </c>
      <c r="E7207" s="17">
        <v>13164</v>
      </c>
      <c r="F7207" s="17">
        <v>33304.399999999907</v>
      </c>
    </row>
    <row r="7208" spans="2:6" x14ac:dyDescent="0.25">
      <c r="B7208" s="14">
        <v>7163</v>
      </c>
      <c r="C7208" s="17">
        <v>39</v>
      </c>
      <c r="D7208" s="17">
        <v>86.97</v>
      </c>
      <c r="E7208" s="17">
        <v>20834</v>
      </c>
      <c r="F7208" s="17">
        <v>671507.02</v>
      </c>
    </row>
    <row r="7209" spans="2:6" x14ac:dyDescent="0.25">
      <c r="B7209" s="14">
        <v>7164</v>
      </c>
      <c r="C7209" s="17">
        <v>42</v>
      </c>
      <c r="D7209" s="17">
        <v>81.290000000000006</v>
      </c>
      <c r="E7209" s="17">
        <v>11075</v>
      </c>
      <c r="F7209" s="17">
        <v>-11511.750000000116</v>
      </c>
    </row>
    <row r="7210" spans="2:6" x14ac:dyDescent="0.25">
      <c r="B7210" s="14">
        <v>7165</v>
      </c>
      <c r="C7210" s="17">
        <v>43</v>
      </c>
      <c r="D7210" s="17">
        <v>100.85</v>
      </c>
      <c r="E7210" s="17">
        <v>11257</v>
      </c>
      <c r="F7210" s="17">
        <v>-229176.44999999995</v>
      </c>
    </row>
    <row r="7211" spans="2:6" x14ac:dyDescent="0.25">
      <c r="B7211" s="14">
        <v>7166</v>
      </c>
      <c r="C7211" s="17">
        <v>44</v>
      </c>
      <c r="D7211" s="17">
        <v>75.400000000000006</v>
      </c>
      <c r="E7211" s="17">
        <v>20418</v>
      </c>
      <c r="F7211" s="17">
        <v>775272.79999999981</v>
      </c>
    </row>
    <row r="7212" spans="2:6" x14ac:dyDescent="0.25">
      <c r="B7212" s="14">
        <v>7167</v>
      </c>
      <c r="C7212" s="17">
        <v>42</v>
      </c>
      <c r="D7212" s="17">
        <v>85.63</v>
      </c>
      <c r="E7212" s="17">
        <v>16668</v>
      </c>
      <c r="F7212" s="17">
        <v>339595.16000000015</v>
      </c>
    </row>
    <row r="7213" spans="2:6" x14ac:dyDescent="0.25">
      <c r="B7213" s="14">
        <v>7168</v>
      </c>
      <c r="C7213" s="17">
        <v>42</v>
      </c>
      <c r="D7213" s="17">
        <v>78.11</v>
      </c>
      <c r="E7213" s="17">
        <v>10183</v>
      </c>
      <c r="F7213" s="17">
        <v>-46663.130000000005</v>
      </c>
    </row>
    <row r="7214" spans="2:6" x14ac:dyDescent="0.25">
      <c r="B7214" s="14">
        <v>7169</v>
      </c>
      <c r="C7214" s="17">
        <v>45</v>
      </c>
      <c r="D7214" s="17">
        <v>103.22</v>
      </c>
      <c r="E7214" s="17">
        <v>15369</v>
      </c>
      <c r="F7214" s="17">
        <v>-69562.179999999935</v>
      </c>
    </row>
    <row r="7215" spans="2:6" x14ac:dyDescent="0.25">
      <c r="B7215" s="14">
        <v>7170</v>
      </c>
      <c r="C7215" s="17">
        <v>39</v>
      </c>
      <c r="D7215" s="17">
        <v>78.41</v>
      </c>
      <c r="E7215" s="17">
        <v>15010</v>
      </c>
      <c r="F7215" s="17">
        <v>374665.90000000014</v>
      </c>
    </row>
    <row r="7216" spans="2:6" x14ac:dyDescent="0.25">
      <c r="B7216" s="14">
        <v>7171</v>
      </c>
      <c r="C7216" s="17">
        <v>39</v>
      </c>
      <c r="D7216" s="17">
        <v>95.96</v>
      </c>
      <c r="E7216" s="17">
        <v>7658</v>
      </c>
      <c r="F7216" s="17">
        <v>-359581.67999999993</v>
      </c>
    </row>
    <row r="7217" spans="2:6" x14ac:dyDescent="0.25">
      <c r="B7217" s="14">
        <v>7172</v>
      </c>
      <c r="C7217" s="17">
        <v>39</v>
      </c>
      <c r="D7217" s="17">
        <v>90.99</v>
      </c>
      <c r="E7217" s="17">
        <v>13451</v>
      </c>
      <c r="F7217" s="17">
        <v>78253.510000000126</v>
      </c>
    </row>
    <row r="7218" spans="2:6" x14ac:dyDescent="0.25">
      <c r="B7218" s="14">
        <v>7173</v>
      </c>
      <c r="C7218" s="17">
        <v>42</v>
      </c>
      <c r="D7218" s="17">
        <v>96.39</v>
      </c>
      <c r="E7218" s="17">
        <v>12126</v>
      </c>
      <c r="F7218" s="17">
        <v>-115043.14000000001</v>
      </c>
    </row>
    <row r="7219" spans="2:6" x14ac:dyDescent="0.25">
      <c r="B7219" s="14">
        <v>7174</v>
      </c>
      <c r="C7219" s="17">
        <v>42</v>
      </c>
      <c r="D7219" s="17">
        <v>83.24</v>
      </c>
      <c r="E7219" s="17">
        <v>5865</v>
      </c>
      <c r="F7219" s="17">
        <v>-417397.6</v>
      </c>
    </row>
    <row r="7220" spans="2:6" x14ac:dyDescent="0.25">
      <c r="B7220" s="14">
        <v>7175</v>
      </c>
      <c r="C7220" s="17">
        <v>39</v>
      </c>
      <c r="D7220" s="17">
        <v>83.98</v>
      </c>
      <c r="E7220" s="17">
        <v>21495</v>
      </c>
      <c r="F7220" s="17">
        <v>784049.89999999991</v>
      </c>
    </row>
    <row r="7221" spans="2:6" x14ac:dyDescent="0.25">
      <c r="B7221" s="14">
        <v>7176</v>
      </c>
      <c r="C7221" s="17">
        <v>41</v>
      </c>
      <c r="D7221" s="17">
        <v>84.35</v>
      </c>
      <c r="E7221" s="17">
        <v>22934</v>
      </c>
      <c r="F7221" s="17">
        <v>839089.10000000009</v>
      </c>
    </row>
    <row r="7222" spans="2:6" x14ac:dyDescent="0.25">
      <c r="B7222" s="14">
        <v>7177</v>
      </c>
      <c r="C7222" s="17">
        <v>43</v>
      </c>
      <c r="D7222" s="17">
        <v>96.59</v>
      </c>
      <c r="E7222" s="17">
        <v>20428</v>
      </c>
      <c r="F7222" s="17">
        <v>363627.48</v>
      </c>
    </row>
    <row r="7223" spans="2:6" x14ac:dyDescent="0.25">
      <c r="B7223" s="14">
        <v>7178</v>
      </c>
      <c r="C7223" s="17">
        <v>39</v>
      </c>
      <c r="D7223" s="17">
        <v>88.67</v>
      </c>
      <c r="E7223" s="17">
        <v>12374</v>
      </c>
      <c r="F7223" s="17">
        <v>32637.419999999925</v>
      </c>
    </row>
    <row r="7224" spans="2:6" x14ac:dyDescent="0.25">
      <c r="B7224" s="14">
        <v>7179</v>
      </c>
      <c r="C7224" s="17">
        <v>44</v>
      </c>
      <c r="D7224" s="17">
        <v>95.8</v>
      </c>
      <c r="E7224" s="17">
        <v>10023</v>
      </c>
      <c r="F7224" s="17">
        <v>-256638.40000000002</v>
      </c>
    </row>
    <row r="7225" spans="2:6" x14ac:dyDescent="0.25">
      <c r="B7225" s="14">
        <v>7180</v>
      </c>
      <c r="C7225" s="17">
        <v>42</v>
      </c>
      <c r="D7225" s="17">
        <v>84.21</v>
      </c>
      <c r="E7225" s="17">
        <v>15407</v>
      </c>
      <c r="F7225" s="17">
        <v>271475.53000000003</v>
      </c>
    </row>
    <row r="7226" spans="2:6" x14ac:dyDescent="0.25">
      <c r="B7226" s="14">
        <v>7181</v>
      </c>
      <c r="C7226" s="17">
        <v>42</v>
      </c>
      <c r="D7226" s="17">
        <v>89.5</v>
      </c>
      <c r="E7226" s="17">
        <v>20854</v>
      </c>
      <c r="F7226" s="17">
        <v>557645</v>
      </c>
    </row>
    <row r="7227" spans="2:6" x14ac:dyDescent="0.25">
      <c r="B7227" s="14">
        <v>7182</v>
      </c>
      <c r="C7227" s="17">
        <v>42</v>
      </c>
      <c r="D7227" s="17">
        <v>82.7</v>
      </c>
      <c r="E7227" s="17">
        <v>16236</v>
      </c>
      <c r="F7227" s="17">
        <v>356334.80000000005</v>
      </c>
    </row>
    <row r="7228" spans="2:6" x14ac:dyDescent="0.25">
      <c r="B7228" s="14">
        <v>7183</v>
      </c>
      <c r="C7228" s="17">
        <v>42</v>
      </c>
      <c r="D7228" s="17">
        <v>103.6</v>
      </c>
      <c r="E7228" s="17">
        <v>20478</v>
      </c>
      <c r="F7228" s="17">
        <v>243525.20000000019</v>
      </c>
    </row>
    <row r="7229" spans="2:6" x14ac:dyDescent="0.25">
      <c r="B7229" s="14">
        <v>7184</v>
      </c>
      <c r="C7229" s="17">
        <v>41</v>
      </c>
      <c r="D7229" s="17">
        <v>92.74</v>
      </c>
      <c r="E7229" s="17">
        <v>10678</v>
      </c>
      <c r="F7229" s="17">
        <v>-153153.71999999997</v>
      </c>
    </row>
    <row r="7230" spans="2:6" x14ac:dyDescent="0.25">
      <c r="B7230" s="14">
        <v>7185</v>
      </c>
      <c r="C7230" s="17">
        <v>39</v>
      </c>
      <c r="D7230" s="17">
        <v>96.15</v>
      </c>
      <c r="E7230" s="17">
        <v>15594</v>
      </c>
      <c r="F7230" s="17">
        <v>145676.89999999991</v>
      </c>
    </row>
    <row r="7231" spans="2:6" x14ac:dyDescent="0.25">
      <c r="B7231" s="14">
        <v>7186</v>
      </c>
      <c r="C7231" s="17">
        <v>42</v>
      </c>
      <c r="D7231" s="17">
        <v>96.53</v>
      </c>
      <c r="E7231" s="17">
        <v>13639</v>
      </c>
      <c r="F7231" s="17">
        <v>-25249.670000000042</v>
      </c>
    </row>
    <row r="7232" spans="2:6" x14ac:dyDescent="0.25">
      <c r="B7232" s="14">
        <v>7187</v>
      </c>
      <c r="C7232" s="17">
        <v>43</v>
      </c>
      <c r="D7232" s="17">
        <v>98.21</v>
      </c>
      <c r="E7232" s="17">
        <v>18845</v>
      </c>
      <c r="F7232" s="17">
        <v>239052.55000000005</v>
      </c>
    </row>
    <row r="7233" spans="2:6" x14ac:dyDescent="0.25">
      <c r="B7233" s="14">
        <v>7188</v>
      </c>
      <c r="C7233" s="17">
        <v>42</v>
      </c>
      <c r="D7233" s="17">
        <v>104.86</v>
      </c>
      <c r="E7233" s="17">
        <v>26440</v>
      </c>
      <c r="F7233" s="17">
        <v>528581.60000000009</v>
      </c>
    </row>
    <row r="7234" spans="2:6" x14ac:dyDescent="0.25">
      <c r="B7234" s="14">
        <v>7189</v>
      </c>
      <c r="C7234" s="17">
        <v>41</v>
      </c>
      <c r="D7234" s="17">
        <v>104.65</v>
      </c>
      <c r="E7234" s="17">
        <v>22511</v>
      </c>
      <c r="F7234" s="17">
        <v>350961.84999999986</v>
      </c>
    </row>
    <row r="7235" spans="2:6" x14ac:dyDescent="0.25">
      <c r="B7235" s="14">
        <v>7190</v>
      </c>
      <c r="C7235" s="17">
        <v>42</v>
      </c>
      <c r="D7235" s="17">
        <v>77.81</v>
      </c>
      <c r="E7235" s="17">
        <v>20463</v>
      </c>
      <c r="F7235" s="17">
        <v>770464.97</v>
      </c>
    </row>
    <row r="7236" spans="2:6" x14ac:dyDescent="0.25">
      <c r="B7236" s="14">
        <v>7191</v>
      </c>
      <c r="C7236" s="17">
        <v>42</v>
      </c>
      <c r="D7236" s="17">
        <v>88.09</v>
      </c>
      <c r="E7236" s="17">
        <v>23449</v>
      </c>
      <c r="F7236" s="17">
        <v>765870.58999999985</v>
      </c>
    </row>
    <row r="7237" spans="2:6" x14ac:dyDescent="0.25">
      <c r="B7237" s="14">
        <v>7192</v>
      </c>
      <c r="C7237" s="17">
        <v>40</v>
      </c>
      <c r="D7237" s="17">
        <v>98.46</v>
      </c>
      <c r="E7237" s="17">
        <v>7610</v>
      </c>
      <c r="F7237" s="17">
        <v>-389290.6</v>
      </c>
    </row>
    <row r="7238" spans="2:6" x14ac:dyDescent="0.25">
      <c r="B7238" s="14">
        <v>7193</v>
      </c>
      <c r="C7238" s="17">
        <v>41</v>
      </c>
      <c r="D7238" s="17">
        <v>86.76</v>
      </c>
      <c r="E7238" s="17">
        <v>18899</v>
      </c>
      <c r="F7238" s="17">
        <v>496364.76</v>
      </c>
    </row>
    <row r="7239" spans="2:6" x14ac:dyDescent="0.25">
      <c r="B7239" s="14">
        <v>7194</v>
      </c>
      <c r="C7239" s="17">
        <v>43</v>
      </c>
      <c r="D7239" s="17">
        <v>87.93</v>
      </c>
      <c r="E7239" s="17">
        <v>18124</v>
      </c>
      <c r="F7239" s="17">
        <v>383700.67999999993</v>
      </c>
    </row>
    <row r="7240" spans="2:6" x14ac:dyDescent="0.25">
      <c r="B7240" s="14">
        <v>7195</v>
      </c>
      <c r="C7240" s="17">
        <v>39</v>
      </c>
      <c r="D7240" s="17">
        <v>82.76</v>
      </c>
      <c r="E7240" s="17">
        <v>18159</v>
      </c>
      <c r="F7240" s="17">
        <v>552601.15999999992</v>
      </c>
    </row>
    <row r="7241" spans="2:6" x14ac:dyDescent="0.25">
      <c r="B7241" s="14">
        <v>7196</v>
      </c>
      <c r="C7241" s="17">
        <v>43</v>
      </c>
      <c r="D7241" s="17">
        <v>90.26</v>
      </c>
      <c r="E7241" s="17">
        <v>19064</v>
      </c>
      <c r="F7241" s="17">
        <v>403267.35999999987</v>
      </c>
    </row>
    <row r="7242" spans="2:6" x14ac:dyDescent="0.25">
      <c r="B7242" s="14">
        <v>7197</v>
      </c>
      <c r="C7242" s="17">
        <v>42</v>
      </c>
      <c r="D7242" s="17">
        <v>104.81</v>
      </c>
      <c r="E7242" s="17">
        <v>15546</v>
      </c>
      <c r="F7242" s="17">
        <v>-38654.260000000009</v>
      </c>
    </row>
    <row r="7243" spans="2:6" x14ac:dyDescent="0.25">
      <c r="B7243" s="14">
        <v>7198</v>
      </c>
      <c r="C7243" s="17">
        <v>42</v>
      </c>
      <c r="D7243" s="17">
        <v>97.46</v>
      </c>
      <c r="E7243" s="17">
        <v>4031</v>
      </c>
      <c r="F7243" s="17">
        <v>-609994.26</v>
      </c>
    </row>
    <row r="7244" spans="2:6" x14ac:dyDescent="0.25">
      <c r="B7244" s="14">
        <v>7199</v>
      </c>
      <c r="C7244" s="17">
        <v>42</v>
      </c>
      <c r="D7244" s="17">
        <v>80.709999999999994</v>
      </c>
      <c r="E7244" s="17">
        <v>21369</v>
      </c>
      <c r="F7244" s="17">
        <v>780241.01000000024</v>
      </c>
    </row>
    <row r="7245" spans="2:6" x14ac:dyDescent="0.25">
      <c r="B7245" s="14">
        <v>7200</v>
      </c>
      <c r="C7245" s="17">
        <v>42</v>
      </c>
      <c r="D7245" s="17">
        <v>91.5</v>
      </c>
      <c r="E7245" s="17">
        <v>13738</v>
      </c>
      <c r="F7245" s="17">
        <v>49839</v>
      </c>
    </row>
    <row r="7246" spans="2:6" x14ac:dyDescent="0.25">
      <c r="B7246" s="14">
        <v>7201</v>
      </c>
      <c r="C7246" s="17">
        <v>40</v>
      </c>
      <c r="D7246" s="17">
        <v>76.37</v>
      </c>
      <c r="E7246" s="17">
        <v>26296</v>
      </c>
      <c r="F7246" s="17">
        <v>1322838.48</v>
      </c>
    </row>
    <row r="7247" spans="2:6" x14ac:dyDescent="0.25">
      <c r="B7247" s="14">
        <v>7202</v>
      </c>
      <c r="C7247" s="17">
        <v>41</v>
      </c>
      <c r="D7247" s="17">
        <v>80.22</v>
      </c>
      <c r="E7247" s="17">
        <v>20592</v>
      </c>
      <c r="F7247" s="17">
        <v>751645.76</v>
      </c>
    </row>
    <row r="7248" spans="2:6" x14ac:dyDescent="0.25">
      <c r="B7248" s="14">
        <v>7203</v>
      </c>
      <c r="C7248" s="17">
        <v>42</v>
      </c>
      <c r="D7248" s="17">
        <v>78.11</v>
      </c>
      <c r="E7248" s="17">
        <v>10144</v>
      </c>
      <c r="F7248" s="17">
        <v>-49739.839999999967</v>
      </c>
    </row>
    <row r="7249" spans="2:6" x14ac:dyDescent="0.25">
      <c r="B7249" s="14">
        <v>7204</v>
      </c>
      <c r="C7249" s="17">
        <v>41</v>
      </c>
      <c r="D7249" s="17">
        <v>90.49</v>
      </c>
      <c r="E7249" s="17">
        <v>20986</v>
      </c>
      <c r="F7249" s="17">
        <v>566764.8600000001</v>
      </c>
    </row>
    <row r="7250" spans="2:6" x14ac:dyDescent="0.25">
      <c r="B7250" s="14">
        <v>7205</v>
      </c>
      <c r="C7250" s="17">
        <v>41</v>
      </c>
      <c r="D7250" s="17">
        <v>85.94</v>
      </c>
      <c r="E7250" s="17">
        <v>16449</v>
      </c>
      <c r="F7250" s="17">
        <v>335314.93999999994</v>
      </c>
    </row>
    <row r="7251" spans="2:6" x14ac:dyDescent="0.25">
      <c r="B7251" s="14">
        <v>7206</v>
      </c>
      <c r="C7251" s="17">
        <v>44</v>
      </c>
      <c r="D7251" s="17">
        <v>95.57</v>
      </c>
      <c r="E7251" s="17">
        <v>11060</v>
      </c>
      <c r="F7251" s="17">
        <v>-192704.19999999995</v>
      </c>
    </row>
    <row r="7252" spans="2:6" x14ac:dyDescent="0.25">
      <c r="B7252" s="14">
        <v>7207</v>
      </c>
      <c r="C7252" s="17">
        <v>44</v>
      </c>
      <c r="D7252" s="17">
        <v>99.24</v>
      </c>
      <c r="E7252" s="17">
        <v>19939</v>
      </c>
      <c r="F7252" s="17">
        <v>261798.64000000013</v>
      </c>
    </row>
    <row r="7253" spans="2:6" x14ac:dyDescent="0.25">
      <c r="B7253" s="14">
        <v>7208</v>
      </c>
      <c r="C7253" s="17">
        <v>41</v>
      </c>
      <c r="D7253" s="17">
        <v>85.76</v>
      </c>
      <c r="E7253" s="17">
        <v>11071</v>
      </c>
      <c r="F7253" s="17">
        <v>-50230.960000000079</v>
      </c>
    </row>
    <row r="7254" spans="2:6" x14ac:dyDescent="0.25">
      <c r="B7254" s="14">
        <v>7209</v>
      </c>
      <c r="C7254" s="17">
        <v>42</v>
      </c>
      <c r="D7254" s="17">
        <v>87.19</v>
      </c>
      <c r="E7254" s="17">
        <v>25347</v>
      </c>
      <c r="F7254" s="17">
        <v>919474.07000000007</v>
      </c>
    </row>
    <row r="7255" spans="2:6" x14ac:dyDescent="0.25">
      <c r="B7255" s="14">
        <v>7210</v>
      </c>
      <c r="C7255" s="17">
        <v>39</v>
      </c>
      <c r="D7255" s="17">
        <v>85.3</v>
      </c>
      <c r="E7255" s="17">
        <v>12418</v>
      </c>
      <c r="F7255" s="17">
        <v>77624.600000000093</v>
      </c>
    </row>
    <row r="7256" spans="2:6" x14ac:dyDescent="0.25">
      <c r="B7256" s="14">
        <v>7211</v>
      </c>
      <c r="C7256" s="17">
        <v>42</v>
      </c>
      <c r="D7256" s="17">
        <v>83.71</v>
      </c>
      <c r="E7256" s="17">
        <v>26778</v>
      </c>
      <c r="F7256" s="17">
        <v>1112559.6200000001</v>
      </c>
    </row>
    <row r="7257" spans="2:6" x14ac:dyDescent="0.25">
      <c r="B7257" s="14">
        <v>7212</v>
      </c>
      <c r="C7257" s="17">
        <v>43</v>
      </c>
      <c r="D7257" s="17">
        <v>78.34</v>
      </c>
      <c r="E7257" s="17">
        <v>20029</v>
      </c>
      <c r="F7257" s="17">
        <v>705452.1399999999</v>
      </c>
    </row>
    <row r="7258" spans="2:6" x14ac:dyDescent="0.25">
      <c r="B7258" s="14">
        <v>7213</v>
      </c>
      <c r="C7258" s="17">
        <v>41</v>
      </c>
      <c r="D7258" s="17">
        <v>88.34</v>
      </c>
      <c r="E7258" s="17">
        <v>18853</v>
      </c>
      <c r="F7258" s="17">
        <v>463299.98</v>
      </c>
    </row>
    <row r="7259" spans="2:6" x14ac:dyDescent="0.25">
      <c r="B7259" s="14">
        <v>7214</v>
      </c>
      <c r="C7259" s="17">
        <v>44</v>
      </c>
      <c r="D7259" s="17">
        <v>91.9</v>
      </c>
      <c r="E7259" s="17">
        <v>7753</v>
      </c>
      <c r="F7259" s="17">
        <v>-360785.70000000007</v>
      </c>
    </row>
    <row r="7260" spans="2:6" x14ac:dyDescent="0.25">
      <c r="B7260" s="14">
        <v>7215</v>
      </c>
      <c r="C7260" s="17">
        <v>39</v>
      </c>
      <c r="D7260" s="17">
        <v>83.37</v>
      </c>
      <c r="E7260" s="17">
        <v>13133</v>
      </c>
      <c r="F7260" s="17">
        <v>156381.78999999992</v>
      </c>
    </row>
    <row r="7261" spans="2:6" x14ac:dyDescent="0.25">
      <c r="B7261" s="14">
        <v>7216</v>
      </c>
      <c r="C7261" s="17">
        <v>41</v>
      </c>
      <c r="D7261" s="17">
        <v>86.52</v>
      </c>
      <c r="E7261" s="17">
        <v>22714</v>
      </c>
      <c r="F7261" s="17">
        <v>773596.7200000002</v>
      </c>
    </row>
    <row r="7262" spans="2:6" x14ac:dyDescent="0.25">
      <c r="B7262" s="14">
        <v>7217</v>
      </c>
      <c r="C7262" s="17">
        <v>40</v>
      </c>
      <c r="D7262" s="17">
        <v>93.49</v>
      </c>
      <c r="E7262" s="17">
        <v>14066</v>
      </c>
      <c r="F7262" s="17">
        <v>71463.660000000033</v>
      </c>
    </row>
    <row r="7263" spans="2:6" x14ac:dyDescent="0.25">
      <c r="B7263" s="14">
        <v>7218</v>
      </c>
      <c r="C7263" s="17">
        <v>41</v>
      </c>
      <c r="D7263" s="17">
        <v>102.63</v>
      </c>
      <c r="E7263" s="17">
        <v>10090</v>
      </c>
      <c r="F7263" s="17">
        <v>-291316.69999999995</v>
      </c>
    </row>
    <row r="7264" spans="2:6" x14ac:dyDescent="0.25">
      <c r="B7264" s="14">
        <v>7219</v>
      </c>
      <c r="C7264" s="17">
        <v>39</v>
      </c>
      <c r="D7264" s="17">
        <v>75.5</v>
      </c>
      <c r="E7264" s="17">
        <v>24346</v>
      </c>
      <c r="F7264" s="17">
        <v>1207237</v>
      </c>
    </row>
    <row r="7265" spans="2:6" x14ac:dyDescent="0.25">
      <c r="B7265" s="14">
        <v>7220</v>
      </c>
      <c r="C7265" s="17">
        <v>40</v>
      </c>
      <c r="D7265" s="17">
        <v>83.91</v>
      </c>
      <c r="E7265" s="17">
        <v>15455</v>
      </c>
      <c r="F7265" s="17">
        <v>310515.94999999995</v>
      </c>
    </row>
    <row r="7266" spans="2:6" x14ac:dyDescent="0.25">
      <c r="B7266" s="14">
        <v>7221</v>
      </c>
      <c r="C7266" s="17">
        <v>42</v>
      </c>
      <c r="D7266" s="17">
        <v>91.93</v>
      </c>
      <c r="E7266" s="17">
        <v>23024</v>
      </c>
      <c r="F7266" s="17">
        <v>648171.67999999993</v>
      </c>
    </row>
    <row r="7267" spans="2:6" x14ac:dyDescent="0.25">
      <c r="B7267" s="14">
        <v>7222</v>
      </c>
      <c r="C7267" s="17">
        <v>41</v>
      </c>
      <c r="D7267" s="17">
        <v>85.67</v>
      </c>
      <c r="E7267" s="17">
        <v>15732</v>
      </c>
      <c r="F7267" s="17">
        <v>287895.56000000006</v>
      </c>
    </row>
    <row r="7268" spans="2:6" x14ac:dyDescent="0.25">
      <c r="B7268" s="14">
        <v>7223</v>
      </c>
      <c r="C7268" s="17">
        <v>41</v>
      </c>
      <c r="D7268" s="17">
        <v>81.03</v>
      </c>
      <c r="E7268" s="17">
        <v>25283</v>
      </c>
      <c r="F7268" s="17">
        <v>1096032.51</v>
      </c>
    </row>
    <row r="7269" spans="2:6" x14ac:dyDescent="0.25">
      <c r="B7269" s="14">
        <v>7224</v>
      </c>
      <c r="C7269" s="17">
        <v>41</v>
      </c>
      <c r="D7269" s="17">
        <v>83.57</v>
      </c>
      <c r="E7269" s="17">
        <v>20370</v>
      </c>
      <c r="F7269" s="17">
        <v>666139.10000000009</v>
      </c>
    </row>
    <row r="7270" spans="2:6" x14ac:dyDescent="0.25">
      <c r="B7270" s="14">
        <v>7225</v>
      </c>
      <c r="C7270" s="17">
        <v>41</v>
      </c>
      <c r="D7270" s="17">
        <v>77.13</v>
      </c>
      <c r="E7270" s="17">
        <v>24511</v>
      </c>
      <c r="F7270" s="17">
        <v>1132204.57</v>
      </c>
    </row>
    <row r="7271" spans="2:6" x14ac:dyDescent="0.25">
      <c r="B7271" s="14">
        <v>7226</v>
      </c>
      <c r="C7271" s="17">
        <v>39</v>
      </c>
      <c r="D7271" s="17">
        <v>89.47</v>
      </c>
      <c r="E7271" s="17">
        <v>24439</v>
      </c>
      <c r="F7271" s="17">
        <v>873682.66999999993</v>
      </c>
    </row>
    <row r="7272" spans="2:6" x14ac:dyDescent="0.25">
      <c r="B7272" s="14">
        <v>7227</v>
      </c>
      <c r="C7272" s="17">
        <v>42</v>
      </c>
      <c r="D7272" s="17">
        <v>78.13</v>
      </c>
      <c r="E7272" s="17">
        <v>13227</v>
      </c>
      <c r="F7272" s="17">
        <v>193213.49000000011</v>
      </c>
    </row>
    <row r="7273" spans="2:6" x14ac:dyDescent="0.25">
      <c r="B7273" s="14">
        <v>7228</v>
      </c>
      <c r="C7273" s="17">
        <v>42</v>
      </c>
      <c r="D7273" s="17">
        <v>101.31</v>
      </c>
      <c r="E7273" s="17">
        <v>20047</v>
      </c>
      <c r="F7273" s="17">
        <v>266417.42999999993</v>
      </c>
    </row>
    <row r="7274" spans="2:6" x14ac:dyDescent="0.25">
      <c r="B7274" s="14">
        <v>7229</v>
      </c>
      <c r="C7274" s="17">
        <v>45</v>
      </c>
      <c r="D7274" s="17">
        <v>78.12</v>
      </c>
      <c r="E7274" s="17">
        <v>15779</v>
      </c>
      <c r="F7274" s="17">
        <v>347310.52</v>
      </c>
    </row>
    <row r="7275" spans="2:6" x14ac:dyDescent="0.25">
      <c r="B7275" s="14">
        <v>7230</v>
      </c>
      <c r="C7275" s="17">
        <v>44</v>
      </c>
      <c r="D7275" s="17">
        <v>88.85</v>
      </c>
      <c r="E7275" s="17">
        <v>13532</v>
      </c>
      <c r="F7275" s="17">
        <v>45141.800000000047</v>
      </c>
    </row>
    <row r="7276" spans="2:6" x14ac:dyDescent="0.25">
      <c r="B7276" s="14">
        <v>7231</v>
      </c>
      <c r="C7276" s="17">
        <v>39</v>
      </c>
      <c r="D7276" s="17">
        <v>96.7</v>
      </c>
      <c r="E7276" s="17">
        <v>17070</v>
      </c>
      <c r="F7276" s="17">
        <v>230531</v>
      </c>
    </row>
    <row r="7277" spans="2:6" x14ac:dyDescent="0.25">
      <c r="B7277" s="14">
        <v>7232</v>
      </c>
      <c r="C7277" s="17">
        <v>45</v>
      </c>
      <c r="D7277" s="17">
        <v>84.74</v>
      </c>
      <c r="E7277" s="17">
        <v>22392</v>
      </c>
      <c r="F7277" s="17">
        <v>700869.92000000016</v>
      </c>
    </row>
    <row r="7278" spans="2:6" x14ac:dyDescent="0.25">
      <c r="B7278" s="14">
        <v>7233</v>
      </c>
      <c r="C7278" s="17">
        <v>40</v>
      </c>
      <c r="D7278" s="17">
        <v>76.86</v>
      </c>
      <c r="E7278" s="17">
        <v>15214</v>
      </c>
      <c r="F7278" s="17">
        <v>399677.95999999996</v>
      </c>
    </row>
    <row r="7279" spans="2:6" x14ac:dyDescent="0.25">
      <c r="B7279" s="14">
        <v>7234</v>
      </c>
      <c r="C7279" s="17">
        <v>40</v>
      </c>
      <c r="D7279" s="17">
        <v>100.01</v>
      </c>
      <c r="E7279" s="17">
        <v>14405</v>
      </c>
      <c r="F7279" s="17">
        <v>-249.05000000004657</v>
      </c>
    </row>
    <row r="7280" spans="2:6" x14ac:dyDescent="0.25">
      <c r="B7280" s="14">
        <v>7235</v>
      </c>
      <c r="C7280" s="17">
        <v>41</v>
      </c>
      <c r="D7280" s="17">
        <v>99.93</v>
      </c>
      <c r="E7280" s="17">
        <v>15818</v>
      </c>
      <c r="F7280" s="17">
        <v>68551.259999999893</v>
      </c>
    </row>
    <row r="7281" spans="2:6" x14ac:dyDescent="0.25">
      <c r="B7281" s="14">
        <v>7236</v>
      </c>
      <c r="C7281" s="17">
        <v>41</v>
      </c>
      <c r="D7281" s="17">
        <v>98.78</v>
      </c>
      <c r="E7281" s="17">
        <v>22865</v>
      </c>
      <c r="F7281" s="17">
        <v>504065.30000000005</v>
      </c>
    </row>
    <row r="7282" spans="2:6" x14ac:dyDescent="0.25">
      <c r="B7282" s="14">
        <v>7237</v>
      </c>
      <c r="C7282" s="17">
        <v>45</v>
      </c>
      <c r="D7282" s="17">
        <v>84.64</v>
      </c>
      <c r="E7282" s="17">
        <v>17873</v>
      </c>
      <c r="F7282" s="17">
        <v>389671.28</v>
      </c>
    </row>
    <row r="7283" spans="2:6" x14ac:dyDescent="0.25">
      <c r="B7283" s="14">
        <v>7238</v>
      </c>
      <c r="C7283" s="17">
        <v>42</v>
      </c>
      <c r="D7283" s="17">
        <v>104.42</v>
      </c>
      <c r="E7283" s="17">
        <v>21962</v>
      </c>
      <c r="F7283" s="17">
        <v>304761.95999999996</v>
      </c>
    </row>
    <row r="7284" spans="2:6" x14ac:dyDescent="0.25">
      <c r="B7284" s="14">
        <v>7239</v>
      </c>
      <c r="C7284" s="17">
        <v>43</v>
      </c>
      <c r="D7284" s="17">
        <v>98.92</v>
      </c>
      <c r="E7284" s="17">
        <v>19520</v>
      </c>
      <c r="F7284" s="17">
        <v>264201.59999999986</v>
      </c>
    </row>
    <row r="7285" spans="2:6" x14ac:dyDescent="0.25">
      <c r="B7285" s="14">
        <v>7240</v>
      </c>
      <c r="C7285" s="17">
        <v>39</v>
      </c>
      <c r="D7285" s="17">
        <v>97.24</v>
      </c>
      <c r="E7285" s="17">
        <v>23162</v>
      </c>
      <c r="F7285" s="17">
        <v>603647.12000000011</v>
      </c>
    </row>
    <row r="7286" spans="2:6" x14ac:dyDescent="0.25">
      <c r="B7286" s="14">
        <v>7241</v>
      </c>
      <c r="C7286" s="17">
        <v>39</v>
      </c>
      <c r="D7286" s="17">
        <v>99.94</v>
      </c>
      <c r="E7286" s="17">
        <v>20836</v>
      </c>
      <c r="F7286" s="17">
        <v>401410.16000000015</v>
      </c>
    </row>
    <row r="7287" spans="2:6" x14ac:dyDescent="0.25">
      <c r="B7287" s="14">
        <v>7242</v>
      </c>
      <c r="C7287" s="17">
        <v>39</v>
      </c>
      <c r="D7287" s="17">
        <v>77.89</v>
      </c>
      <c r="E7287" s="17">
        <v>14733</v>
      </c>
      <c r="F7287" s="17">
        <v>359726.62999999989</v>
      </c>
    </row>
    <row r="7288" spans="2:6" x14ac:dyDescent="0.25">
      <c r="B7288" s="14">
        <v>7243</v>
      </c>
      <c r="C7288" s="17">
        <v>44</v>
      </c>
      <c r="D7288" s="17">
        <v>100.61</v>
      </c>
      <c r="E7288" s="17">
        <v>13194</v>
      </c>
      <c r="F7288" s="17">
        <v>-132378.33999999997</v>
      </c>
    </row>
    <row r="7289" spans="2:6" x14ac:dyDescent="0.25">
      <c r="B7289" s="14">
        <v>7244</v>
      </c>
      <c r="C7289" s="17">
        <v>39</v>
      </c>
      <c r="D7289" s="17">
        <v>87.89</v>
      </c>
      <c r="E7289" s="17">
        <v>20583</v>
      </c>
      <c r="F7289" s="17">
        <v>634240.12999999989</v>
      </c>
    </row>
    <row r="7290" spans="2:6" x14ac:dyDescent="0.25">
      <c r="B7290" s="14">
        <v>7245</v>
      </c>
      <c r="C7290" s="17">
        <v>40</v>
      </c>
      <c r="D7290" s="17">
        <v>79.3</v>
      </c>
      <c r="E7290" s="17">
        <v>15640</v>
      </c>
      <c r="F7290" s="17">
        <v>396508</v>
      </c>
    </row>
    <row r="7291" spans="2:6" x14ac:dyDescent="0.25">
      <c r="B7291" s="14">
        <v>7246</v>
      </c>
      <c r="C7291" s="17">
        <v>45</v>
      </c>
      <c r="D7291" s="17">
        <v>78.680000000000007</v>
      </c>
      <c r="E7291" s="17">
        <v>17326</v>
      </c>
      <c r="F7291" s="17">
        <v>454994.31999999983</v>
      </c>
    </row>
    <row r="7292" spans="2:6" x14ac:dyDescent="0.25">
      <c r="B7292" s="14">
        <v>7247</v>
      </c>
      <c r="C7292" s="17">
        <v>41</v>
      </c>
      <c r="D7292" s="17">
        <v>84.35</v>
      </c>
      <c r="E7292" s="17">
        <v>22776</v>
      </c>
      <c r="F7292" s="17">
        <v>827452.40000000014</v>
      </c>
    </row>
    <row r="7293" spans="2:6" x14ac:dyDescent="0.25">
      <c r="B7293" s="14">
        <v>7248</v>
      </c>
      <c r="C7293" s="17">
        <v>41</v>
      </c>
      <c r="D7293" s="17">
        <v>77.239999999999995</v>
      </c>
      <c r="E7293" s="17">
        <v>24929</v>
      </c>
      <c r="F7293" s="17">
        <v>1163266.04</v>
      </c>
    </row>
    <row r="7294" spans="2:6" x14ac:dyDescent="0.25">
      <c r="B7294" s="14">
        <v>7249</v>
      </c>
      <c r="C7294" s="17">
        <v>40</v>
      </c>
      <c r="D7294" s="17">
        <v>83.92</v>
      </c>
      <c r="E7294" s="17">
        <v>15589</v>
      </c>
      <c r="F7294" s="17">
        <v>320422.11999999988</v>
      </c>
    </row>
    <row r="7295" spans="2:6" x14ac:dyDescent="0.25">
      <c r="B7295" s="14">
        <v>7250</v>
      </c>
      <c r="C7295" s="17">
        <v>41</v>
      </c>
      <c r="D7295" s="17">
        <v>87.14</v>
      </c>
      <c r="E7295" s="17">
        <v>19524</v>
      </c>
      <c r="F7295" s="17">
        <v>533470.6399999999</v>
      </c>
    </row>
    <row r="7296" spans="2:6" x14ac:dyDescent="0.25">
      <c r="B7296" s="14">
        <v>7251</v>
      </c>
      <c r="C7296" s="17">
        <v>43</v>
      </c>
      <c r="D7296" s="17">
        <v>88.92</v>
      </c>
      <c r="E7296" s="17">
        <v>14230</v>
      </c>
      <c r="F7296" s="17">
        <v>104548.40000000002</v>
      </c>
    </row>
    <row r="7297" spans="2:6" x14ac:dyDescent="0.25">
      <c r="B7297" s="14">
        <v>7252</v>
      </c>
      <c r="C7297" s="17">
        <v>42</v>
      </c>
      <c r="D7297" s="17">
        <v>80.28</v>
      </c>
      <c r="E7297" s="17">
        <v>26092</v>
      </c>
      <c r="F7297" s="17">
        <v>1151778.24</v>
      </c>
    </row>
    <row r="7298" spans="2:6" x14ac:dyDescent="0.25">
      <c r="B7298" s="14">
        <v>7253</v>
      </c>
      <c r="C7298" s="17">
        <v>42</v>
      </c>
      <c r="D7298" s="17">
        <v>80.16</v>
      </c>
      <c r="E7298" s="17">
        <v>14640</v>
      </c>
      <c r="F7298" s="17">
        <v>274937.60000000009</v>
      </c>
    </row>
    <row r="7299" spans="2:6" x14ac:dyDescent="0.25">
      <c r="B7299" s="14">
        <v>7254</v>
      </c>
      <c r="C7299" s="17">
        <v>44</v>
      </c>
      <c r="D7299" s="17">
        <v>100.52</v>
      </c>
      <c r="E7299" s="17">
        <v>21088</v>
      </c>
      <c r="F7299" s="17">
        <v>298874.23999999999</v>
      </c>
    </row>
    <row r="7300" spans="2:6" x14ac:dyDescent="0.25">
      <c r="B7300" s="14">
        <v>7255</v>
      </c>
      <c r="C7300" s="17">
        <v>40</v>
      </c>
      <c r="D7300" s="17">
        <v>83.31</v>
      </c>
      <c r="E7300" s="17">
        <v>19401</v>
      </c>
      <c r="F7300" s="17">
        <v>618461.68999999994</v>
      </c>
    </row>
    <row r="7301" spans="2:6" x14ac:dyDescent="0.25">
      <c r="B7301" s="14">
        <v>7256</v>
      </c>
      <c r="C7301" s="17">
        <v>42</v>
      </c>
      <c r="D7301" s="17">
        <v>76.2</v>
      </c>
      <c r="E7301" s="17">
        <v>15432</v>
      </c>
      <c r="F7301" s="17">
        <v>396905.59999999986</v>
      </c>
    </row>
    <row r="7302" spans="2:6" x14ac:dyDescent="0.25">
      <c r="B7302" s="14">
        <v>7257</v>
      </c>
      <c r="C7302" s="17">
        <v>42</v>
      </c>
      <c r="D7302" s="17">
        <v>84.77</v>
      </c>
      <c r="E7302" s="17">
        <v>15810</v>
      </c>
      <c r="F7302" s="17">
        <v>291956.30000000005</v>
      </c>
    </row>
    <row r="7303" spans="2:6" x14ac:dyDescent="0.25">
      <c r="B7303" s="14">
        <v>7258</v>
      </c>
      <c r="C7303" s="17">
        <v>40</v>
      </c>
      <c r="D7303" s="17">
        <v>86.81</v>
      </c>
      <c r="E7303" s="17">
        <v>9696</v>
      </c>
      <c r="F7303" s="17">
        <v>-150045.76000000001</v>
      </c>
    </row>
    <row r="7304" spans="2:6" x14ac:dyDescent="0.25">
      <c r="B7304" s="14">
        <v>7259</v>
      </c>
      <c r="C7304" s="17">
        <v>42</v>
      </c>
      <c r="D7304" s="17">
        <v>76.790000000000006</v>
      </c>
      <c r="E7304" s="17">
        <v>18417</v>
      </c>
      <c r="F7304" s="17">
        <v>627227.56999999983</v>
      </c>
    </row>
    <row r="7305" spans="2:6" x14ac:dyDescent="0.25">
      <c r="B7305" s="14">
        <v>7260</v>
      </c>
      <c r="C7305" s="17">
        <v>42</v>
      </c>
      <c r="D7305" s="17">
        <v>86.21</v>
      </c>
      <c r="E7305" s="17">
        <v>12305</v>
      </c>
      <c r="F7305" s="17">
        <v>21070.95000000007</v>
      </c>
    </row>
    <row r="7306" spans="2:6" x14ac:dyDescent="0.25">
      <c r="B7306" s="14">
        <v>7261</v>
      </c>
      <c r="C7306" s="17">
        <v>43</v>
      </c>
      <c r="D7306" s="17">
        <v>104.85</v>
      </c>
      <c r="E7306" s="17">
        <v>18312</v>
      </c>
      <c r="F7306" s="17">
        <v>86658.800000000047</v>
      </c>
    </row>
    <row r="7307" spans="2:6" x14ac:dyDescent="0.25">
      <c r="B7307" s="14">
        <v>7262</v>
      </c>
      <c r="C7307" s="17">
        <v>43</v>
      </c>
      <c r="D7307" s="17">
        <v>103.77</v>
      </c>
      <c r="E7307" s="17">
        <v>12049</v>
      </c>
      <c r="F7307" s="17">
        <v>-220680.72999999998</v>
      </c>
    </row>
    <row r="7308" spans="2:6" x14ac:dyDescent="0.25">
      <c r="B7308" s="14">
        <v>7263</v>
      </c>
      <c r="C7308" s="17">
        <v>44</v>
      </c>
      <c r="D7308" s="17">
        <v>104.62</v>
      </c>
      <c r="E7308" s="17">
        <v>21488</v>
      </c>
      <c r="F7308" s="17">
        <v>232565.43999999994</v>
      </c>
    </row>
    <row r="7309" spans="2:6" x14ac:dyDescent="0.25">
      <c r="B7309" s="14">
        <v>7264</v>
      </c>
      <c r="C7309" s="17">
        <v>39</v>
      </c>
      <c r="D7309" s="17">
        <v>91.85</v>
      </c>
      <c r="E7309" s="17">
        <v>23600</v>
      </c>
      <c r="F7309" s="17">
        <v>758340.00000000023</v>
      </c>
    </row>
    <row r="7310" spans="2:6" x14ac:dyDescent="0.25">
      <c r="B7310" s="14">
        <v>7265</v>
      </c>
      <c r="C7310" s="17">
        <v>42</v>
      </c>
      <c r="D7310" s="17">
        <v>88.78</v>
      </c>
      <c r="E7310" s="17">
        <v>25137</v>
      </c>
      <c r="F7310" s="17">
        <v>864846.1399999999</v>
      </c>
    </row>
    <row r="7311" spans="2:6" x14ac:dyDescent="0.25">
      <c r="B7311" s="14">
        <v>7266</v>
      </c>
      <c r="C7311" s="17">
        <v>43</v>
      </c>
      <c r="D7311" s="17">
        <v>96.17</v>
      </c>
      <c r="E7311" s="17">
        <v>16310</v>
      </c>
      <c r="F7311" s="17">
        <v>125827.29999999993</v>
      </c>
    </row>
    <row r="7312" spans="2:6" x14ac:dyDescent="0.25">
      <c r="B7312" s="14">
        <v>7267</v>
      </c>
      <c r="C7312" s="17">
        <v>39</v>
      </c>
      <c r="D7312" s="17">
        <v>98.48</v>
      </c>
      <c r="E7312" s="17">
        <v>16911</v>
      </c>
      <c r="F7312" s="17">
        <v>190364.71999999997</v>
      </c>
    </row>
    <row r="7313" spans="2:6" x14ac:dyDescent="0.25">
      <c r="B7313" s="14">
        <v>7268</v>
      </c>
      <c r="C7313" s="17">
        <v>41</v>
      </c>
      <c r="D7313" s="17">
        <v>82.72</v>
      </c>
      <c r="E7313" s="17">
        <v>18775</v>
      </c>
      <c r="F7313" s="17">
        <v>563382</v>
      </c>
    </row>
    <row r="7314" spans="2:6" x14ac:dyDescent="0.25">
      <c r="B7314" s="14">
        <v>7269</v>
      </c>
      <c r="C7314" s="17">
        <v>41</v>
      </c>
      <c r="D7314" s="17">
        <v>90.25</v>
      </c>
      <c r="E7314" s="17">
        <v>21514</v>
      </c>
      <c r="F7314" s="17">
        <v>607573.5</v>
      </c>
    </row>
    <row r="7315" spans="2:6" x14ac:dyDescent="0.25">
      <c r="B7315" s="14">
        <v>7270</v>
      </c>
      <c r="C7315" s="17">
        <v>41</v>
      </c>
      <c r="D7315" s="17">
        <v>101.56</v>
      </c>
      <c r="E7315" s="17">
        <v>21070</v>
      </c>
      <c r="F7315" s="17">
        <v>339190.80000000005</v>
      </c>
    </row>
    <row r="7316" spans="2:6" x14ac:dyDescent="0.25">
      <c r="B7316" s="14">
        <v>7271</v>
      </c>
      <c r="C7316" s="17">
        <v>40</v>
      </c>
      <c r="D7316" s="17">
        <v>103.93</v>
      </c>
      <c r="E7316" s="17">
        <v>13652</v>
      </c>
      <c r="F7316" s="17">
        <v>-98184.360000000102</v>
      </c>
    </row>
    <row r="7317" spans="2:6" x14ac:dyDescent="0.25">
      <c r="B7317" s="14">
        <v>7272</v>
      </c>
      <c r="C7317" s="17">
        <v>41</v>
      </c>
      <c r="D7317" s="17">
        <v>78.28</v>
      </c>
      <c r="E7317" s="17">
        <v>20703</v>
      </c>
      <c r="F7317" s="17">
        <v>800443.15999999992</v>
      </c>
    </row>
    <row r="7318" spans="2:6" x14ac:dyDescent="0.25">
      <c r="B7318" s="14">
        <v>7273</v>
      </c>
      <c r="C7318" s="17">
        <v>45</v>
      </c>
      <c r="D7318" s="17">
        <v>94.54</v>
      </c>
      <c r="E7318" s="17">
        <v>15317</v>
      </c>
      <c r="F7318" s="17">
        <v>60748.819999999949</v>
      </c>
    </row>
    <row r="7319" spans="2:6" x14ac:dyDescent="0.25">
      <c r="B7319" s="14">
        <v>7274</v>
      </c>
      <c r="C7319" s="17">
        <v>40</v>
      </c>
      <c r="D7319" s="17">
        <v>91.93</v>
      </c>
      <c r="E7319" s="17">
        <v>17493</v>
      </c>
      <c r="F7319" s="17">
        <v>323255.50999999978</v>
      </c>
    </row>
    <row r="7320" spans="2:6" x14ac:dyDescent="0.25">
      <c r="B7320" s="14">
        <v>7275</v>
      </c>
      <c r="C7320" s="17">
        <v>42</v>
      </c>
      <c r="D7320" s="17">
        <v>92.19</v>
      </c>
      <c r="E7320" s="17">
        <v>15415</v>
      </c>
      <c r="F7320" s="17">
        <v>149046.15000000002</v>
      </c>
    </row>
    <row r="7321" spans="2:6" x14ac:dyDescent="0.25">
      <c r="B7321" s="14">
        <v>7276</v>
      </c>
      <c r="C7321" s="17">
        <v>41</v>
      </c>
      <c r="D7321" s="17">
        <v>78.23</v>
      </c>
      <c r="E7321" s="17">
        <v>13812</v>
      </c>
      <c r="F7321" s="17">
        <v>251783.24</v>
      </c>
    </row>
    <row r="7322" spans="2:6" x14ac:dyDescent="0.25">
      <c r="B7322" s="14">
        <v>7277</v>
      </c>
      <c r="C7322" s="17">
        <v>41</v>
      </c>
      <c r="D7322" s="17">
        <v>95.95</v>
      </c>
      <c r="E7322" s="17">
        <v>11848</v>
      </c>
      <c r="F7322" s="17">
        <v>-114831.59999999998</v>
      </c>
    </row>
    <row r="7323" spans="2:6" x14ac:dyDescent="0.25">
      <c r="B7323" s="14">
        <v>7278</v>
      </c>
      <c r="C7323" s="17">
        <v>43</v>
      </c>
      <c r="D7323" s="17">
        <v>94.15</v>
      </c>
      <c r="E7323" s="17">
        <v>14309</v>
      </c>
      <c r="F7323" s="17">
        <v>35011.649999999907</v>
      </c>
    </row>
    <row r="7324" spans="2:6" x14ac:dyDescent="0.25">
      <c r="B7324" s="14">
        <v>7279</v>
      </c>
      <c r="C7324" s="17">
        <v>40</v>
      </c>
      <c r="D7324" s="17">
        <v>82.17</v>
      </c>
      <c r="E7324" s="17">
        <v>16782</v>
      </c>
      <c r="F7324" s="17">
        <v>439361.06000000006</v>
      </c>
    </row>
    <row r="7325" spans="2:6" x14ac:dyDescent="0.25">
      <c r="B7325" s="14">
        <v>7280</v>
      </c>
      <c r="C7325" s="17">
        <v>40</v>
      </c>
      <c r="D7325" s="17">
        <v>89.28</v>
      </c>
      <c r="E7325" s="17">
        <v>15409</v>
      </c>
      <c r="F7325" s="17">
        <v>224315.47999999998</v>
      </c>
    </row>
    <row r="7326" spans="2:6" x14ac:dyDescent="0.25">
      <c r="B7326" s="14">
        <v>7281</v>
      </c>
      <c r="C7326" s="17">
        <v>41</v>
      </c>
      <c r="D7326" s="17">
        <v>100.02</v>
      </c>
      <c r="E7326" s="17">
        <v>22289</v>
      </c>
      <c r="F7326" s="17">
        <v>442316.2200000002</v>
      </c>
    </row>
    <row r="7327" spans="2:6" x14ac:dyDescent="0.25">
      <c r="B7327" s="14">
        <v>7282</v>
      </c>
      <c r="C7327" s="17">
        <v>39</v>
      </c>
      <c r="D7327" s="17">
        <v>79.84</v>
      </c>
      <c r="E7327" s="17">
        <v>24169</v>
      </c>
      <c r="F7327" s="17">
        <v>1087387.0399999998</v>
      </c>
    </row>
    <row r="7328" spans="2:6" x14ac:dyDescent="0.25">
      <c r="B7328" s="14">
        <v>7283</v>
      </c>
      <c r="C7328" s="17">
        <v>39</v>
      </c>
      <c r="D7328" s="17">
        <v>75.760000000000005</v>
      </c>
      <c r="E7328" s="17">
        <v>20238</v>
      </c>
      <c r="F7328" s="17">
        <v>854849.11999999988</v>
      </c>
    </row>
    <row r="7329" spans="2:6" x14ac:dyDescent="0.25">
      <c r="B7329" s="14">
        <v>7284</v>
      </c>
      <c r="C7329" s="17">
        <v>40</v>
      </c>
      <c r="D7329" s="17">
        <v>92.85</v>
      </c>
      <c r="E7329" s="17">
        <v>11013</v>
      </c>
      <c r="F7329" s="17">
        <v>-121490.04999999993</v>
      </c>
    </row>
    <row r="7330" spans="2:6" x14ac:dyDescent="0.25">
      <c r="B7330" s="14">
        <v>7285</v>
      </c>
      <c r="C7330" s="17">
        <v>45</v>
      </c>
      <c r="D7330" s="17">
        <v>101.89</v>
      </c>
      <c r="E7330" s="17">
        <v>16626</v>
      </c>
      <c r="F7330" s="17">
        <v>16380.859999999986</v>
      </c>
    </row>
    <row r="7331" spans="2:6" x14ac:dyDescent="0.25">
      <c r="B7331" s="14">
        <v>7286</v>
      </c>
      <c r="C7331" s="17">
        <v>42</v>
      </c>
      <c r="D7331" s="17">
        <v>98.6</v>
      </c>
      <c r="E7331" s="17">
        <v>13536</v>
      </c>
      <c r="F7331" s="17">
        <v>-59497.599999999977</v>
      </c>
    </row>
    <row r="7332" spans="2:6" x14ac:dyDescent="0.25">
      <c r="B7332" s="14">
        <v>7287</v>
      </c>
      <c r="C7332" s="17">
        <v>41</v>
      </c>
      <c r="D7332" s="17">
        <v>97.27</v>
      </c>
      <c r="E7332" s="17">
        <v>18637</v>
      </c>
      <c r="F7332" s="17">
        <v>281825.01</v>
      </c>
    </row>
    <row r="7333" spans="2:6" x14ac:dyDescent="0.25">
      <c r="B7333" s="14">
        <v>7288</v>
      </c>
      <c r="C7333" s="17">
        <v>41</v>
      </c>
      <c r="D7333" s="17">
        <v>103.85</v>
      </c>
      <c r="E7333" s="17">
        <v>23808</v>
      </c>
      <c r="F7333" s="17">
        <v>439203.20000000019</v>
      </c>
    </row>
    <row r="7334" spans="2:6" x14ac:dyDescent="0.25">
      <c r="B7334" s="14">
        <v>7289</v>
      </c>
      <c r="C7334" s="17">
        <v>40</v>
      </c>
      <c r="D7334" s="17">
        <v>95.54</v>
      </c>
      <c r="E7334" s="17">
        <v>22865</v>
      </c>
      <c r="F7334" s="17">
        <v>601012.89999999991</v>
      </c>
    </row>
    <row r="7335" spans="2:6" x14ac:dyDescent="0.25">
      <c r="B7335" s="14">
        <v>7290</v>
      </c>
      <c r="C7335" s="17">
        <v>41</v>
      </c>
      <c r="D7335" s="17">
        <v>80.86</v>
      </c>
      <c r="E7335" s="17">
        <v>13025</v>
      </c>
      <c r="F7335" s="17">
        <v>154748.5</v>
      </c>
    </row>
    <row r="7336" spans="2:6" x14ac:dyDescent="0.25">
      <c r="B7336" s="14">
        <v>7291</v>
      </c>
      <c r="C7336" s="17">
        <v>43</v>
      </c>
      <c r="D7336" s="17">
        <v>104.64</v>
      </c>
      <c r="E7336" s="17">
        <v>20298</v>
      </c>
      <c r="F7336" s="17">
        <v>192505.28000000003</v>
      </c>
    </row>
    <row r="7337" spans="2:6" x14ac:dyDescent="0.25">
      <c r="B7337" s="14">
        <v>7292</v>
      </c>
      <c r="C7337" s="17">
        <v>44</v>
      </c>
      <c r="D7337" s="17">
        <v>83.9</v>
      </c>
      <c r="E7337" s="17">
        <v>16684</v>
      </c>
      <c r="F7337" s="17">
        <v>336232.39999999991</v>
      </c>
    </row>
    <row r="7338" spans="2:6" x14ac:dyDescent="0.25">
      <c r="B7338" s="14">
        <v>7293</v>
      </c>
      <c r="C7338" s="17">
        <v>42</v>
      </c>
      <c r="D7338" s="17">
        <v>97.4</v>
      </c>
      <c r="E7338" s="17">
        <v>17259</v>
      </c>
      <c r="F7338" s="17">
        <v>178636.39999999991</v>
      </c>
    </row>
    <row r="7339" spans="2:6" x14ac:dyDescent="0.25">
      <c r="B7339" s="14">
        <v>7294</v>
      </c>
      <c r="C7339" s="17">
        <v>42</v>
      </c>
      <c r="D7339" s="17">
        <v>101.47</v>
      </c>
      <c r="E7339" s="17">
        <v>24205</v>
      </c>
      <c r="F7339" s="17">
        <v>494103.65000000014</v>
      </c>
    </row>
    <row r="7340" spans="2:6" x14ac:dyDescent="0.25">
      <c r="B7340" s="14">
        <v>7295</v>
      </c>
      <c r="C7340" s="17">
        <v>41</v>
      </c>
      <c r="D7340" s="17">
        <v>101.21</v>
      </c>
      <c r="E7340" s="17">
        <v>23925</v>
      </c>
      <c r="F7340" s="17">
        <v>508700.75000000023</v>
      </c>
    </row>
    <row r="7341" spans="2:6" x14ac:dyDescent="0.25">
      <c r="B7341" s="14">
        <v>7296</v>
      </c>
      <c r="C7341" s="17">
        <v>44</v>
      </c>
      <c r="D7341" s="17">
        <v>88.45</v>
      </c>
      <c r="E7341" s="17">
        <v>28038</v>
      </c>
      <c r="F7341" s="17">
        <v>1015928.8999999999</v>
      </c>
    </row>
    <row r="7342" spans="2:6" x14ac:dyDescent="0.25">
      <c r="B7342" s="14">
        <v>7297</v>
      </c>
      <c r="C7342" s="17">
        <v>43</v>
      </c>
      <c r="D7342" s="17">
        <v>78.84</v>
      </c>
      <c r="E7342" s="17">
        <v>9118</v>
      </c>
      <c r="F7342" s="17">
        <v>-146455.12</v>
      </c>
    </row>
    <row r="7343" spans="2:6" x14ac:dyDescent="0.25">
      <c r="B7343" s="14">
        <v>7298</v>
      </c>
      <c r="C7343" s="17">
        <v>42</v>
      </c>
      <c r="D7343" s="17">
        <v>88.75</v>
      </c>
      <c r="E7343" s="17">
        <v>21318</v>
      </c>
      <c r="F7343" s="17">
        <v>604953.5</v>
      </c>
    </row>
    <row r="7344" spans="2:6" x14ac:dyDescent="0.25">
      <c r="B7344" s="14">
        <v>7299</v>
      </c>
      <c r="C7344" s="17">
        <v>41</v>
      </c>
      <c r="D7344" s="17">
        <v>81.489999999999995</v>
      </c>
      <c r="E7344" s="17">
        <v>21290</v>
      </c>
      <c r="F7344" s="17">
        <v>778897.90000000014</v>
      </c>
    </row>
    <row r="7345" spans="2:6" x14ac:dyDescent="0.25">
      <c r="B7345" s="14">
        <v>7300</v>
      </c>
      <c r="C7345" s="17">
        <v>43</v>
      </c>
      <c r="D7345" s="17">
        <v>81.430000000000007</v>
      </c>
      <c r="E7345" s="17">
        <v>12513</v>
      </c>
      <c r="F7345" s="17">
        <v>83094.409999999916</v>
      </c>
    </row>
    <row r="7346" spans="2:6" x14ac:dyDescent="0.25">
      <c r="B7346" s="14">
        <v>7301</v>
      </c>
      <c r="C7346" s="17">
        <v>39</v>
      </c>
      <c r="D7346" s="17">
        <v>90.73</v>
      </c>
      <c r="E7346" s="17">
        <v>19110</v>
      </c>
      <c r="F7346" s="17">
        <v>473749.69999999995</v>
      </c>
    </row>
    <row r="7347" spans="2:6" x14ac:dyDescent="0.25">
      <c r="B7347" s="14">
        <v>7302</v>
      </c>
      <c r="C7347" s="17">
        <v>44</v>
      </c>
      <c r="D7347" s="17">
        <v>88.24</v>
      </c>
      <c r="E7347" s="17">
        <v>16717</v>
      </c>
      <c r="F7347" s="17">
        <v>266026.92000000016</v>
      </c>
    </row>
    <row r="7348" spans="2:6" x14ac:dyDescent="0.25">
      <c r="B7348" s="14">
        <v>7303</v>
      </c>
      <c r="C7348" s="17">
        <v>41</v>
      </c>
      <c r="D7348" s="17">
        <v>83.65</v>
      </c>
      <c r="E7348" s="17">
        <v>20001</v>
      </c>
      <c r="F7348" s="17">
        <v>637074.34999999986</v>
      </c>
    </row>
    <row r="7349" spans="2:6" x14ac:dyDescent="0.25">
      <c r="B7349" s="14">
        <v>7304</v>
      </c>
      <c r="C7349" s="17">
        <v>45</v>
      </c>
      <c r="D7349" s="17">
        <v>75.94</v>
      </c>
      <c r="E7349" s="17">
        <v>13213</v>
      </c>
      <c r="F7349" s="17">
        <v>181406.78000000003</v>
      </c>
    </row>
    <row r="7350" spans="2:6" x14ac:dyDescent="0.25">
      <c r="B7350" s="14">
        <v>7305</v>
      </c>
      <c r="C7350" s="17">
        <v>43</v>
      </c>
      <c r="D7350" s="17">
        <v>99.7</v>
      </c>
      <c r="E7350" s="17">
        <v>18527</v>
      </c>
      <c r="F7350" s="17">
        <v>193070.09999999998</v>
      </c>
    </row>
    <row r="7351" spans="2:6" x14ac:dyDescent="0.25">
      <c r="B7351" s="14">
        <v>7306</v>
      </c>
      <c r="C7351" s="17">
        <v>40</v>
      </c>
      <c r="D7351" s="17">
        <v>81.5</v>
      </c>
      <c r="E7351" s="17">
        <v>16959</v>
      </c>
      <c r="F7351" s="17">
        <v>464322.5</v>
      </c>
    </row>
    <row r="7352" spans="2:6" x14ac:dyDescent="0.25">
      <c r="B7352" s="14">
        <v>7307</v>
      </c>
      <c r="C7352" s="17">
        <v>41</v>
      </c>
      <c r="D7352" s="17">
        <v>75.86</v>
      </c>
      <c r="E7352" s="17">
        <v>19546</v>
      </c>
      <c r="F7352" s="17">
        <v>755508.44</v>
      </c>
    </row>
    <row r="7353" spans="2:6" x14ac:dyDescent="0.25">
      <c r="B7353" s="14">
        <v>7308</v>
      </c>
      <c r="C7353" s="17">
        <v>41</v>
      </c>
      <c r="D7353" s="17">
        <v>78.83</v>
      </c>
      <c r="E7353" s="17">
        <v>27697</v>
      </c>
      <c r="F7353" s="17">
        <v>1342771.4900000002</v>
      </c>
    </row>
    <row r="7354" spans="2:6" x14ac:dyDescent="0.25">
      <c r="B7354" s="14">
        <v>7309</v>
      </c>
      <c r="C7354" s="17">
        <v>40</v>
      </c>
      <c r="D7354" s="17">
        <v>102.42</v>
      </c>
      <c r="E7354" s="17">
        <v>16095</v>
      </c>
      <c r="F7354" s="17">
        <v>60655.099999999977</v>
      </c>
    </row>
    <row r="7355" spans="2:6" x14ac:dyDescent="0.25">
      <c r="B7355" s="14">
        <v>7310</v>
      </c>
      <c r="C7355" s="17">
        <v>43</v>
      </c>
      <c r="D7355" s="17">
        <v>88.3</v>
      </c>
      <c r="E7355" s="17">
        <v>14014</v>
      </c>
      <c r="F7355" s="17">
        <v>98747.800000000047</v>
      </c>
    </row>
    <row r="7356" spans="2:6" x14ac:dyDescent="0.25">
      <c r="B7356" s="14">
        <v>7311</v>
      </c>
      <c r="C7356" s="17">
        <v>42</v>
      </c>
      <c r="D7356" s="17">
        <v>102.63</v>
      </c>
      <c r="E7356" s="17">
        <v>11407</v>
      </c>
      <c r="F7356" s="17">
        <v>-229801.40999999992</v>
      </c>
    </row>
    <row r="7357" spans="2:6" x14ac:dyDescent="0.25">
      <c r="B7357" s="14">
        <v>7312</v>
      </c>
      <c r="C7357" s="17">
        <v>45</v>
      </c>
      <c r="D7357" s="17">
        <v>95.41</v>
      </c>
      <c r="E7357" s="17">
        <v>14614</v>
      </c>
      <c r="F7357" s="17">
        <v>6234.2600000000093</v>
      </c>
    </row>
    <row r="7358" spans="2:6" x14ac:dyDescent="0.25">
      <c r="B7358" s="14">
        <v>7313</v>
      </c>
      <c r="C7358" s="17">
        <v>42</v>
      </c>
      <c r="D7358" s="17">
        <v>101.1</v>
      </c>
      <c r="E7358" s="17">
        <v>25592</v>
      </c>
      <c r="F7358" s="17">
        <v>580592.80000000005</v>
      </c>
    </row>
    <row r="7359" spans="2:6" x14ac:dyDescent="0.25">
      <c r="B7359" s="14">
        <v>7314</v>
      </c>
      <c r="C7359" s="17">
        <v>44</v>
      </c>
      <c r="D7359" s="17">
        <v>80.739999999999995</v>
      </c>
      <c r="E7359" s="17">
        <v>22393</v>
      </c>
      <c r="F7359" s="17">
        <v>812904.18000000017</v>
      </c>
    </row>
    <row r="7360" spans="2:6" x14ac:dyDescent="0.25">
      <c r="B7360" s="14">
        <v>7315</v>
      </c>
      <c r="C7360" s="17">
        <v>42</v>
      </c>
      <c r="D7360" s="17">
        <v>85.66</v>
      </c>
      <c r="E7360" s="17">
        <v>16716</v>
      </c>
      <c r="F7360" s="17">
        <v>342519.43999999994</v>
      </c>
    </row>
    <row r="7361" spans="2:6" x14ac:dyDescent="0.25">
      <c r="B7361" s="14">
        <v>7316</v>
      </c>
      <c r="C7361" s="17">
        <v>42</v>
      </c>
      <c r="D7361" s="17">
        <v>91.04</v>
      </c>
      <c r="E7361" s="17">
        <v>19118</v>
      </c>
      <c r="F7361" s="17">
        <v>411023.2799999998</v>
      </c>
    </row>
    <row r="7362" spans="2:6" x14ac:dyDescent="0.25">
      <c r="B7362" s="14">
        <v>7317</v>
      </c>
      <c r="C7362" s="17">
        <v>41</v>
      </c>
      <c r="D7362" s="17">
        <v>88.67</v>
      </c>
      <c r="E7362" s="17">
        <v>18454</v>
      </c>
      <c r="F7362" s="17">
        <v>429415.82000000007</v>
      </c>
    </row>
    <row r="7363" spans="2:6" x14ac:dyDescent="0.25">
      <c r="B7363" s="14">
        <v>7318</v>
      </c>
      <c r="C7363" s="17">
        <v>45</v>
      </c>
      <c r="D7363" s="17">
        <v>92.7</v>
      </c>
      <c r="E7363" s="17">
        <v>22737</v>
      </c>
      <c r="F7363" s="17">
        <v>543778.09999999986</v>
      </c>
    </row>
    <row r="7364" spans="2:6" x14ac:dyDescent="0.25">
      <c r="B7364" s="14">
        <v>7319</v>
      </c>
      <c r="C7364" s="17">
        <v>40</v>
      </c>
      <c r="D7364" s="17">
        <v>103.02</v>
      </c>
      <c r="E7364" s="17">
        <v>20701</v>
      </c>
      <c r="F7364" s="17">
        <v>308841.98</v>
      </c>
    </row>
    <row r="7365" spans="2:6" x14ac:dyDescent="0.25">
      <c r="B7365" s="14">
        <v>7320</v>
      </c>
      <c r="C7365" s="17">
        <v>41</v>
      </c>
      <c r="D7365" s="17">
        <v>85.65</v>
      </c>
      <c r="E7365" s="17">
        <v>20727</v>
      </c>
      <c r="F7365" s="17">
        <v>649598.44999999995</v>
      </c>
    </row>
    <row r="7366" spans="2:6" x14ac:dyDescent="0.25">
      <c r="B7366" s="14">
        <v>7321</v>
      </c>
      <c r="C7366" s="17">
        <v>44</v>
      </c>
      <c r="D7366" s="17">
        <v>99.57</v>
      </c>
      <c r="E7366" s="17">
        <v>25241</v>
      </c>
      <c r="F7366" s="17">
        <v>549108.63000000012</v>
      </c>
    </row>
    <row r="7367" spans="2:6" x14ac:dyDescent="0.25">
      <c r="B7367" s="14">
        <v>7322</v>
      </c>
      <c r="C7367" s="17">
        <v>40</v>
      </c>
      <c r="D7367" s="17">
        <v>91.42</v>
      </c>
      <c r="E7367" s="17">
        <v>17229</v>
      </c>
      <c r="F7367" s="17">
        <v>314335.82000000007</v>
      </c>
    </row>
    <row r="7368" spans="2:6" x14ac:dyDescent="0.25">
      <c r="B7368" s="14">
        <v>7323</v>
      </c>
      <c r="C7368" s="17">
        <v>42</v>
      </c>
      <c r="D7368" s="17">
        <v>91.63</v>
      </c>
      <c r="E7368" s="17">
        <v>9852</v>
      </c>
      <c r="F7368" s="17">
        <v>-205974.76</v>
      </c>
    </row>
    <row r="7369" spans="2:6" x14ac:dyDescent="0.25">
      <c r="B7369" s="14">
        <v>7324</v>
      </c>
      <c r="C7369" s="17">
        <v>43</v>
      </c>
      <c r="D7369" s="17">
        <v>96.16</v>
      </c>
      <c r="E7369" s="17">
        <v>17475</v>
      </c>
      <c r="F7369" s="17">
        <v>195704.00000000012</v>
      </c>
    </row>
    <row r="7370" spans="2:6" x14ac:dyDescent="0.25">
      <c r="B7370" s="14">
        <v>7325</v>
      </c>
      <c r="C7370" s="17">
        <v>40</v>
      </c>
      <c r="D7370" s="17">
        <v>79</v>
      </c>
      <c r="E7370" s="17">
        <v>20655</v>
      </c>
      <c r="F7370" s="17">
        <v>802400</v>
      </c>
    </row>
    <row r="7371" spans="2:6" x14ac:dyDescent="0.25">
      <c r="B7371" s="14">
        <v>7326</v>
      </c>
      <c r="C7371" s="17">
        <v>42</v>
      </c>
      <c r="D7371" s="17">
        <v>77.66</v>
      </c>
      <c r="E7371" s="17">
        <v>18486</v>
      </c>
      <c r="F7371" s="17">
        <v>616679.24</v>
      </c>
    </row>
    <row r="7372" spans="2:6" x14ac:dyDescent="0.25">
      <c r="B7372" s="14">
        <v>7327</v>
      </c>
      <c r="C7372" s="17">
        <v>40</v>
      </c>
      <c r="D7372" s="17">
        <v>103.92</v>
      </c>
      <c r="E7372" s="17">
        <v>21874</v>
      </c>
      <c r="F7372" s="17">
        <v>354819.91999999993</v>
      </c>
    </row>
    <row r="7373" spans="2:6" x14ac:dyDescent="0.25">
      <c r="B7373" s="14">
        <v>7328</v>
      </c>
      <c r="C7373" s="17">
        <v>41</v>
      </c>
      <c r="D7373" s="17">
        <v>75.040000000000006</v>
      </c>
      <c r="E7373" s="17">
        <v>25223</v>
      </c>
      <c r="F7373" s="17">
        <v>1242500.0799999998</v>
      </c>
    </row>
    <row r="7374" spans="2:6" x14ac:dyDescent="0.25">
      <c r="B7374" s="14">
        <v>7329</v>
      </c>
      <c r="C7374" s="17">
        <v>41</v>
      </c>
      <c r="D7374" s="17">
        <v>90.39</v>
      </c>
      <c r="E7374" s="17">
        <v>12110</v>
      </c>
      <c r="F7374" s="17">
        <v>-31242.900000000023</v>
      </c>
    </row>
    <row r="7375" spans="2:6" x14ac:dyDescent="0.25">
      <c r="B7375" s="14">
        <v>7330</v>
      </c>
      <c r="C7375" s="17">
        <v>41</v>
      </c>
      <c r="D7375" s="17">
        <v>96.82</v>
      </c>
      <c r="E7375" s="17">
        <v>25530</v>
      </c>
      <c r="F7375" s="17">
        <v>711925.40000000014</v>
      </c>
    </row>
    <row r="7376" spans="2:6" x14ac:dyDescent="0.25">
      <c r="B7376" s="14">
        <v>7331</v>
      </c>
      <c r="C7376" s="17">
        <v>42</v>
      </c>
      <c r="D7376" s="17">
        <v>92.73</v>
      </c>
      <c r="E7376" s="17">
        <v>20183</v>
      </c>
      <c r="F7376" s="17">
        <v>447161.40999999992</v>
      </c>
    </row>
    <row r="7377" spans="2:6" x14ac:dyDescent="0.25">
      <c r="B7377" s="14">
        <v>7332</v>
      </c>
      <c r="C7377" s="17">
        <v>41</v>
      </c>
      <c r="D7377" s="17">
        <v>92.27</v>
      </c>
      <c r="E7377" s="17">
        <v>11552</v>
      </c>
      <c r="F7377" s="17">
        <v>-90687.039999999921</v>
      </c>
    </row>
    <row r="7378" spans="2:6" x14ac:dyDescent="0.25">
      <c r="B7378" s="14">
        <v>7333</v>
      </c>
      <c r="C7378" s="17">
        <v>41</v>
      </c>
      <c r="D7378" s="17">
        <v>94.22</v>
      </c>
      <c r="E7378" s="17">
        <v>5996</v>
      </c>
      <c r="F7378" s="17">
        <v>-467575.12</v>
      </c>
    </row>
    <row r="7379" spans="2:6" x14ac:dyDescent="0.25">
      <c r="B7379" s="14">
        <v>7334</v>
      </c>
      <c r="C7379" s="17">
        <v>42</v>
      </c>
      <c r="D7379" s="17">
        <v>98.82</v>
      </c>
      <c r="E7379" s="17">
        <v>15302</v>
      </c>
      <c r="F7379" s="17">
        <v>40270.360000000102</v>
      </c>
    </row>
    <row r="7380" spans="2:6" x14ac:dyDescent="0.25">
      <c r="B7380" s="14">
        <v>7335</v>
      </c>
      <c r="C7380" s="17">
        <v>42</v>
      </c>
      <c r="D7380" s="17">
        <v>104.94</v>
      </c>
      <c r="E7380" s="17">
        <v>18398</v>
      </c>
      <c r="F7380" s="17">
        <v>107799.88</v>
      </c>
    </row>
    <row r="7381" spans="2:6" x14ac:dyDescent="0.25">
      <c r="B7381" s="14">
        <v>7336</v>
      </c>
      <c r="C7381" s="17">
        <v>42</v>
      </c>
      <c r="D7381" s="17">
        <v>92.24</v>
      </c>
      <c r="E7381" s="17">
        <v>23668</v>
      </c>
      <c r="F7381" s="17">
        <v>682739.68000000017</v>
      </c>
    </row>
    <row r="7382" spans="2:6" x14ac:dyDescent="0.25">
      <c r="B7382" s="14">
        <v>7337</v>
      </c>
      <c r="C7382" s="17">
        <v>42</v>
      </c>
      <c r="D7382" s="17">
        <v>76.14</v>
      </c>
      <c r="E7382" s="17">
        <v>11376</v>
      </c>
      <c r="F7382" s="17">
        <v>69863.359999999986</v>
      </c>
    </row>
    <row r="7383" spans="2:6" x14ac:dyDescent="0.25">
      <c r="B7383" s="14">
        <v>7338</v>
      </c>
      <c r="C7383" s="17">
        <v>39</v>
      </c>
      <c r="D7383" s="17">
        <v>76.58</v>
      </c>
      <c r="E7383" s="17">
        <v>24028</v>
      </c>
      <c r="F7383" s="17">
        <v>1154415.76</v>
      </c>
    </row>
    <row r="7384" spans="2:6" x14ac:dyDescent="0.25">
      <c r="B7384" s="14">
        <v>7339</v>
      </c>
      <c r="C7384" s="17">
        <v>40</v>
      </c>
      <c r="D7384" s="17">
        <v>75.069999999999993</v>
      </c>
      <c r="E7384" s="17">
        <v>14026</v>
      </c>
      <c r="F7384" s="17">
        <v>327202.18000000017</v>
      </c>
    </row>
    <row r="7385" spans="2:6" x14ac:dyDescent="0.25">
      <c r="B7385" s="14">
        <v>7340</v>
      </c>
      <c r="C7385" s="17">
        <v>40</v>
      </c>
      <c r="D7385" s="17">
        <v>100.85</v>
      </c>
      <c r="E7385" s="17">
        <v>16736</v>
      </c>
      <c r="F7385" s="17">
        <v>123198.40000000014</v>
      </c>
    </row>
    <row r="7386" spans="2:6" x14ac:dyDescent="0.25">
      <c r="B7386" s="14">
        <v>7341</v>
      </c>
      <c r="C7386" s="17">
        <v>41</v>
      </c>
      <c r="D7386" s="17">
        <v>91.49</v>
      </c>
      <c r="E7386" s="17">
        <v>17587</v>
      </c>
      <c r="F7386" s="17">
        <v>319711.37000000011</v>
      </c>
    </row>
    <row r="7387" spans="2:6" x14ac:dyDescent="0.25">
      <c r="B7387" s="14">
        <v>7342</v>
      </c>
      <c r="C7387" s="17">
        <v>39</v>
      </c>
      <c r="D7387" s="17">
        <v>101.74</v>
      </c>
      <c r="E7387" s="17">
        <v>23288</v>
      </c>
      <c r="F7387" s="17">
        <v>506758.88000000012</v>
      </c>
    </row>
    <row r="7388" spans="2:6" x14ac:dyDescent="0.25">
      <c r="B7388" s="14">
        <v>7343</v>
      </c>
      <c r="C7388" s="17">
        <v>44</v>
      </c>
      <c r="D7388" s="17">
        <v>88.99</v>
      </c>
      <c r="E7388" s="17">
        <v>18857</v>
      </c>
      <c r="F7388" s="17">
        <v>394750.57000000007</v>
      </c>
    </row>
    <row r="7389" spans="2:6" x14ac:dyDescent="0.25">
      <c r="B7389" s="14">
        <v>7344</v>
      </c>
      <c r="C7389" s="17">
        <v>40</v>
      </c>
      <c r="D7389" s="17">
        <v>79.02</v>
      </c>
      <c r="E7389" s="17">
        <v>10304</v>
      </c>
      <c r="F7389" s="17">
        <v>-25886.079999999958</v>
      </c>
    </row>
    <row r="7390" spans="2:6" x14ac:dyDescent="0.25">
      <c r="B7390" s="14">
        <v>7345</v>
      </c>
      <c r="C7390" s="17">
        <v>40</v>
      </c>
      <c r="D7390" s="17">
        <v>103.62</v>
      </c>
      <c r="E7390" s="17">
        <v>14518</v>
      </c>
      <c r="F7390" s="17">
        <v>-45993.160000000033</v>
      </c>
    </row>
    <row r="7391" spans="2:6" x14ac:dyDescent="0.25">
      <c r="B7391" s="14">
        <v>7346</v>
      </c>
      <c r="C7391" s="17">
        <v>43</v>
      </c>
      <c r="D7391" s="17">
        <v>101.4</v>
      </c>
      <c r="E7391" s="17">
        <v>14931</v>
      </c>
      <c r="F7391" s="17">
        <v>-34767.40000000014</v>
      </c>
    </row>
    <row r="7392" spans="2:6" x14ac:dyDescent="0.25">
      <c r="B7392" s="14">
        <v>7347</v>
      </c>
      <c r="C7392" s="17">
        <v>39</v>
      </c>
      <c r="D7392" s="17">
        <v>79.33</v>
      </c>
      <c r="E7392" s="17">
        <v>14884</v>
      </c>
      <c r="F7392" s="17">
        <v>350692.28</v>
      </c>
    </row>
    <row r="7393" spans="2:6" x14ac:dyDescent="0.25">
      <c r="B7393" s="14">
        <v>7348</v>
      </c>
      <c r="C7393" s="17">
        <v>43</v>
      </c>
      <c r="D7393" s="17">
        <v>94.85</v>
      </c>
      <c r="E7393" s="17">
        <v>15056</v>
      </c>
      <c r="F7393" s="17">
        <v>70674.40000000014</v>
      </c>
    </row>
    <row r="7394" spans="2:6" x14ac:dyDescent="0.25">
      <c r="B7394" s="14">
        <v>7349</v>
      </c>
      <c r="C7394" s="17">
        <v>42</v>
      </c>
      <c r="D7394" s="17">
        <v>85.3</v>
      </c>
      <c r="E7394" s="17">
        <v>23373</v>
      </c>
      <c r="F7394" s="17">
        <v>825844.10000000009</v>
      </c>
    </row>
    <row r="7395" spans="2:6" x14ac:dyDescent="0.25">
      <c r="B7395" s="14">
        <v>7350</v>
      </c>
      <c r="C7395" s="17">
        <v>41</v>
      </c>
      <c r="D7395" s="17">
        <v>84.88</v>
      </c>
      <c r="E7395" s="17">
        <v>21732</v>
      </c>
      <c r="F7395" s="17">
        <v>739043.84000000008</v>
      </c>
    </row>
    <row r="7396" spans="2:6" x14ac:dyDescent="0.25">
      <c r="B7396" s="14">
        <v>7351</v>
      </c>
      <c r="C7396" s="17">
        <v>39</v>
      </c>
      <c r="D7396" s="17">
        <v>101.85</v>
      </c>
      <c r="E7396" s="17">
        <v>15916</v>
      </c>
      <c r="F7396" s="17">
        <v>75515.40000000014</v>
      </c>
    </row>
    <row r="7397" spans="2:6" x14ac:dyDescent="0.25">
      <c r="B7397" s="14">
        <v>7352</v>
      </c>
      <c r="C7397" s="17">
        <v>40</v>
      </c>
      <c r="D7397" s="17">
        <v>101.93</v>
      </c>
      <c r="E7397" s="17">
        <v>24734</v>
      </c>
      <c r="F7397" s="17">
        <v>561569.37999999989</v>
      </c>
    </row>
    <row r="7398" spans="2:6" x14ac:dyDescent="0.25">
      <c r="B7398" s="14">
        <v>7353</v>
      </c>
      <c r="C7398" s="17">
        <v>42</v>
      </c>
      <c r="D7398" s="17">
        <v>92</v>
      </c>
      <c r="E7398" s="17">
        <v>15875</v>
      </c>
      <c r="F7398" s="17">
        <v>181875</v>
      </c>
    </row>
    <row r="7399" spans="2:6" x14ac:dyDescent="0.25">
      <c r="B7399" s="14">
        <v>7354</v>
      </c>
      <c r="C7399" s="17">
        <v>42</v>
      </c>
      <c r="D7399" s="17">
        <v>91.22</v>
      </c>
      <c r="E7399" s="17">
        <v>10627</v>
      </c>
      <c r="F7399" s="17">
        <v>-150955.93999999994</v>
      </c>
    </row>
    <row r="7400" spans="2:6" x14ac:dyDescent="0.25">
      <c r="B7400" s="14">
        <v>7355</v>
      </c>
      <c r="C7400" s="17">
        <v>45</v>
      </c>
      <c r="D7400" s="17">
        <v>97.32</v>
      </c>
      <c r="E7400" s="17">
        <v>16719</v>
      </c>
      <c r="F7400" s="17">
        <v>97632.920000000158</v>
      </c>
    </row>
    <row r="7401" spans="2:6" x14ac:dyDescent="0.25">
      <c r="B7401" s="14">
        <v>7356</v>
      </c>
      <c r="C7401" s="17">
        <v>43</v>
      </c>
      <c r="D7401" s="17">
        <v>78.94</v>
      </c>
      <c r="E7401" s="17">
        <v>27324</v>
      </c>
      <c r="F7401" s="17">
        <v>1255587.44</v>
      </c>
    </row>
    <row r="7402" spans="2:6" x14ac:dyDescent="0.25">
      <c r="B7402" s="14">
        <v>7357</v>
      </c>
      <c r="C7402" s="17">
        <v>43</v>
      </c>
      <c r="D7402" s="17">
        <v>102.39</v>
      </c>
      <c r="E7402" s="17">
        <v>20645</v>
      </c>
      <c r="F7402" s="17">
        <v>256778.44999999995</v>
      </c>
    </row>
    <row r="7403" spans="2:6" x14ac:dyDescent="0.25">
      <c r="B7403" s="14">
        <v>7358</v>
      </c>
      <c r="C7403" s="17">
        <v>41</v>
      </c>
      <c r="D7403" s="17">
        <v>103.53</v>
      </c>
      <c r="E7403" s="17">
        <v>16289</v>
      </c>
      <c r="F7403" s="17">
        <v>37261.829999999958</v>
      </c>
    </row>
    <row r="7404" spans="2:6" x14ac:dyDescent="0.25">
      <c r="B7404" s="14">
        <v>7359</v>
      </c>
      <c r="C7404" s="17">
        <v>42</v>
      </c>
      <c r="D7404" s="17">
        <v>82.57</v>
      </c>
      <c r="E7404" s="17">
        <v>13779</v>
      </c>
      <c r="F7404" s="17">
        <v>175570.97000000009</v>
      </c>
    </row>
    <row r="7405" spans="2:6" x14ac:dyDescent="0.25">
      <c r="B7405" s="14">
        <v>7360</v>
      </c>
      <c r="C7405" s="17">
        <v>43</v>
      </c>
      <c r="D7405" s="17">
        <v>101.55</v>
      </c>
      <c r="E7405" s="17">
        <v>14808</v>
      </c>
      <c r="F7405" s="17">
        <v>-43704.399999999907</v>
      </c>
    </row>
    <row r="7406" spans="2:6" x14ac:dyDescent="0.25">
      <c r="B7406" s="14">
        <v>7361</v>
      </c>
      <c r="C7406" s="17">
        <v>42</v>
      </c>
      <c r="D7406" s="17">
        <v>78.790000000000006</v>
      </c>
      <c r="E7406" s="17">
        <v>17650</v>
      </c>
      <c r="F7406" s="17">
        <v>530406.5</v>
      </c>
    </row>
    <row r="7407" spans="2:6" x14ac:dyDescent="0.25">
      <c r="B7407" s="14">
        <v>7362</v>
      </c>
      <c r="C7407" s="17">
        <v>43</v>
      </c>
      <c r="D7407" s="17">
        <v>82.18</v>
      </c>
      <c r="E7407" s="17">
        <v>11472</v>
      </c>
      <c r="F7407" s="17">
        <v>-3136.9600000000792</v>
      </c>
    </row>
    <row r="7408" spans="2:6" x14ac:dyDescent="0.25">
      <c r="B7408" s="14">
        <v>7363</v>
      </c>
      <c r="C7408" s="17">
        <v>41</v>
      </c>
      <c r="D7408" s="17">
        <v>98.46</v>
      </c>
      <c r="E7408" s="17">
        <v>16185</v>
      </c>
      <c r="F7408" s="17">
        <v>113654.90000000014</v>
      </c>
    </row>
    <row r="7409" spans="2:6" x14ac:dyDescent="0.25">
      <c r="B7409" s="14">
        <v>7364</v>
      </c>
      <c r="C7409" s="17">
        <v>43</v>
      </c>
      <c r="D7409" s="17">
        <v>80.680000000000007</v>
      </c>
      <c r="E7409" s="17">
        <v>18473</v>
      </c>
      <c r="F7409" s="17">
        <v>541386.35999999987</v>
      </c>
    </row>
    <row r="7410" spans="2:6" x14ac:dyDescent="0.25">
      <c r="B7410" s="14">
        <v>7365</v>
      </c>
      <c r="C7410" s="17">
        <v>42</v>
      </c>
      <c r="D7410" s="17">
        <v>84.31</v>
      </c>
      <c r="E7410" s="17">
        <v>14083</v>
      </c>
      <c r="F7410" s="17">
        <v>173693.27000000002</v>
      </c>
    </row>
    <row r="7411" spans="2:6" x14ac:dyDescent="0.25">
      <c r="B7411" s="14">
        <v>7366</v>
      </c>
      <c r="C7411" s="17">
        <v>39</v>
      </c>
      <c r="D7411" s="17">
        <v>79.39</v>
      </c>
      <c r="E7411" s="17">
        <v>15266</v>
      </c>
      <c r="F7411" s="17">
        <v>380592.26</v>
      </c>
    </row>
    <row r="7412" spans="2:6" x14ac:dyDescent="0.25">
      <c r="B7412" s="14">
        <v>7367</v>
      </c>
      <c r="C7412" s="17">
        <v>42</v>
      </c>
      <c r="D7412" s="17">
        <v>87.52</v>
      </c>
      <c r="E7412" s="17">
        <v>18227</v>
      </c>
      <c r="F7412" s="17">
        <v>416411.95999999996</v>
      </c>
    </row>
    <row r="7413" spans="2:6" x14ac:dyDescent="0.25">
      <c r="B7413" s="14">
        <v>7368</v>
      </c>
      <c r="C7413" s="17">
        <v>42</v>
      </c>
      <c r="D7413" s="17">
        <v>87.45</v>
      </c>
      <c r="E7413" s="17">
        <v>18362</v>
      </c>
      <c r="F7413" s="17">
        <v>427077.09999999986</v>
      </c>
    </row>
    <row r="7414" spans="2:6" x14ac:dyDescent="0.25">
      <c r="B7414" s="14">
        <v>7369</v>
      </c>
      <c r="C7414" s="17">
        <v>43</v>
      </c>
      <c r="D7414" s="17">
        <v>94.33</v>
      </c>
      <c r="E7414" s="17">
        <v>17846</v>
      </c>
      <c r="F7414" s="17">
        <v>250562.82000000007</v>
      </c>
    </row>
    <row r="7415" spans="2:6" x14ac:dyDescent="0.25">
      <c r="B7415" s="14">
        <v>7370</v>
      </c>
      <c r="C7415" s="17">
        <v>44</v>
      </c>
      <c r="D7415" s="17">
        <v>92.34</v>
      </c>
      <c r="E7415" s="17">
        <v>18742</v>
      </c>
      <c r="F7415" s="17">
        <v>324373.71999999997</v>
      </c>
    </row>
    <row r="7416" spans="2:6" x14ac:dyDescent="0.25">
      <c r="B7416" s="14">
        <v>7371</v>
      </c>
      <c r="C7416" s="17">
        <v>42</v>
      </c>
      <c r="D7416" s="17">
        <v>91.29</v>
      </c>
      <c r="E7416" s="17">
        <v>20822</v>
      </c>
      <c r="F7416" s="17">
        <v>518213.61999999988</v>
      </c>
    </row>
    <row r="7417" spans="2:6" x14ac:dyDescent="0.25">
      <c r="B7417" s="14">
        <v>7372</v>
      </c>
      <c r="C7417" s="17">
        <v>43</v>
      </c>
      <c r="D7417" s="17">
        <v>94.21</v>
      </c>
      <c r="E7417" s="17">
        <v>13209</v>
      </c>
      <c r="F7417" s="17">
        <v>-33815.889999999898</v>
      </c>
    </row>
    <row r="7418" spans="2:6" x14ac:dyDescent="0.25">
      <c r="B7418" s="14">
        <v>7373</v>
      </c>
      <c r="C7418" s="17">
        <v>40</v>
      </c>
      <c r="D7418" s="17">
        <v>87.86</v>
      </c>
      <c r="E7418" s="17">
        <v>22813</v>
      </c>
      <c r="F7418" s="17">
        <v>772916.82000000007</v>
      </c>
    </row>
    <row r="7419" spans="2:6" x14ac:dyDescent="0.25">
      <c r="B7419" s="14">
        <v>7374</v>
      </c>
      <c r="C7419" s="17">
        <v>41</v>
      </c>
      <c r="D7419" s="17">
        <v>84.19</v>
      </c>
      <c r="E7419" s="17">
        <v>19692</v>
      </c>
      <c r="F7419" s="17">
        <v>603466.52</v>
      </c>
    </row>
    <row r="7420" spans="2:6" x14ac:dyDescent="0.25">
      <c r="B7420" s="14">
        <v>7375</v>
      </c>
      <c r="C7420" s="17">
        <v>41</v>
      </c>
      <c r="D7420" s="17">
        <v>104.97</v>
      </c>
      <c r="E7420" s="17">
        <v>15036</v>
      </c>
      <c r="F7420" s="17">
        <v>-52640.919999999925</v>
      </c>
    </row>
    <row r="7421" spans="2:6" x14ac:dyDescent="0.25">
      <c r="B7421" s="14">
        <v>7376</v>
      </c>
      <c r="C7421" s="17">
        <v>41</v>
      </c>
      <c r="D7421" s="17">
        <v>80.819999999999993</v>
      </c>
      <c r="E7421" s="17">
        <v>10947</v>
      </c>
      <c r="F7421" s="17">
        <v>-5110.5399999999208</v>
      </c>
    </row>
    <row r="7422" spans="2:6" x14ac:dyDescent="0.25">
      <c r="B7422" s="14">
        <v>7377</v>
      </c>
      <c r="C7422" s="17">
        <v>43</v>
      </c>
      <c r="D7422" s="17">
        <v>88.96</v>
      </c>
      <c r="E7422" s="17">
        <v>17939</v>
      </c>
      <c r="F7422" s="17">
        <v>352630.56000000006</v>
      </c>
    </row>
    <row r="7423" spans="2:6" x14ac:dyDescent="0.25">
      <c r="B7423" s="14">
        <v>7378</v>
      </c>
      <c r="C7423" s="17">
        <v>42</v>
      </c>
      <c r="D7423" s="17">
        <v>102.49</v>
      </c>
      <c r="E7423" s="17">
        <v>22008</v>
      </c>
      <c r="F7423" s="17">
        <v>349656.08000000007</v>
      </c>
    </row>
    <row r="7424" spans="2:6" x14ac:dyDescent="0.25">
      <c r="B7424" s="14">
        <v>7379</v>
      </c>
      <c r="C7424" s="17">
        <v>42</v>
      </c>
      <c r="D7424" s="17">
        <v>83.63</v>
      </c>
      <c r="E7424" s="17">
        <v>11041</v>
      </c>
      <c r="F7424" s="17">
        <v>-39921.829999999958</v>
      </c>
    </row>
    <row r="7425" spans="2:6" x14ac:dyDescent="0.25">
      <c r="B7425" s="14">
        <v>7380</v>
      </c>
      <c r="C7425" s="17">
        <v>42</v>
      </c>
      <c r="D7425" s="17">
        <v>75.11</v>
      </c>
      <c r="E7425" s="17">
        <v>23839</v>
      </c>
      <c r="F7425" s="17">
        <v>1102175.71</v>
      </c>
    </row>
    <row r="7426" spans="2:6" x14ac:dyDescent="0.25">
      <c r="B7426" s="14">
        <v>7381</v>
      </c>
      <c r="C7426" s="17">
        <v>44</v>
      </c>
      <c r="D7426" s="17">
        <v>83.27</v>
      </c>
      <c r="E7426" s="17">
        <v>13420</v>
      </c>
      <c r="F7426" s="17">
        <v>112616.60000000009</v>
      </c>
    </row>
    <row r="7427" spans="2:6" x14ac:dyDescent="0.25">
      <c r="B7427" s="14">
        <v>7382</v>
      </c>
      <c r="C7427" s="17">
        <v>40</v>
      </c>
      <c r="D7427" s="17">
        <v>83.21</v>
      </c>
      <c r="E7427" s="17">
        <v>22185</v>
      </c>
      <c r="F7427" s="17">
        <v>831401.15000000014</v>
      </c>
    </row>
    <row r="7428" spans="2:6" x14ac:dyDescent="0.25">
      <c r="B7428" s="14">
        <v>7383</v>
      </c>
      <c r="C7428" s="17">
        <v>42</v>
      </c>
      <c r="D7428" s="17">
        <v>81.62</v>
      </c>
      <c r="E7428" s="17">
        <v>12698</v>
      </c>
      <c r="F7428" s="17">
        <v>107175.23999999999</v>
      </c>
    </row>
    <row r="7429" spans="2:6" x14ac:dyDescent="0.25">
      <c r="B7429" s="14">
        <v>7384</v>
      </c>
      <c r="C7429" s="17">
        <v>42</v>
      </c>
      <c r="D7429" s="17">
        <v>75.239999999999995</v>
      </c>
      <c r="E7429" s="17">
        <v>19794</v>
      </c>
      <c r="F7429" s="17">
        <v>768357.44000000018</v>
      </c>
    </row>
    <row r="7430" spans="2:6" x14ac:dyDescent="0.25">
      <c r="B7430" s="14">
        <v>7385</v>
      </c>
      <c r="C7430" s="17">
        <v>41</v>
      </c>
      <c r="D7430" s="17">
        <v>76.39</v>
      </c>
      <c r="E7430" s="17">
        <v>17079</v>
      </c>
      <c r="F7430" s="17">
        <v>543817.18999999994</v>
      </c>
    </row>
    <row r="7431" spans="2:6" x14ac:dyDescent="0.25">
      <c r="B7431" s="14">
        <v>7386</v>
      </c>
      <c r="C7431" s="17">
        <v>45</v>
      </c>
      <c r="D7431" s="17">
        <v>78.319999999999993</v>
      </c>
      <c r="E7431" s="17">
        <v>17412</v>
      </c>
      <c r="F7431" s="17">
        <v>467740.16000000015</v>
      </c>
    </row>
    <row r="7432" spans="2:6" x14ac:dyDescent="0.25">
      <c r="B7432" s="14">
        <v>7387</v>
      </c>
      <c r="C7432" s="17">
        <v>42</v>
      </c>
      <c r="D7432" s="17">
        <v>81.400000000000006</v>
      </c>
      <c r="E7432" s="17">
        <v>21562</v>
      </c>
      <c r="F7432" s="17">
        <v>780087.2</v>
      </c>
    </row>
    <row r="7433" spans="2:6" x14ac:dyDescent="0.25">
      <c r="B7433" s="14">
        <v>7388</v>
      </c>
      <c r="C7433" s="17">
        <v>45</v>
      </c>
      <c r="D7433" s="17">
        <v>99.69</v>
      </c>
      <c r="E7433" s="17">
        <v>23301</v>
      </c>
      <c r="F7433" s="17">
        <v>415477.31000000006</v>
      </c>
    </row>
    <row r="7434" spans="2:6" x14ac:dyDescent="0.25">
      <c r="B7434" s="14">
        <v>7389</v>
      </c>
      <c r="C7434" s="17">
        <v>40</v>
      </c>
      <c r="D7434" s="17">
        <v>90.15</v>
      </c>
      <c r="E7434" s="17">
        <v>17739</v>
      </c>
      <c r="F7434" s="17">
        <v>371330.14999999991</v>
      </c>
    </row>
    <row r="7435" spans="2:6" x14ac:dyDescent="0.25">
      <c r="B7435" s="14">
        <v>7390</v>
      </c>
      <c r="C7435" s="17">
        <v>41</v>
      </c>
      <c r="D7435" s="17">
        <v>75.650000000000006</v>
      </c>
      <c r="E7435" s="17">
        <v>21294</v>
      </c>
      <c r="F7435" s="17">
        <v>903560.89999999991</v>
      </c>
    </row>
    <row r="7436" spans="2:6" x14ac:dyDescent="0.25">
      <c r="B7436" s="14">
        <v>7391</v>
      </c>
      <c r="C7436" s="17">
        <v>44</v>
      </c>
      <c r="D7436" s="17">
        <v>102.49</v>
      </c>
      <c r="E7436" s="17">
        <v>17070</v>
      </c>
      <c r="F7436" s="17">
        <v>46345.70000000007</v>
      </c>
    </row>
    <row r="7437" spans="2:6" x14ac:dyDescent="0.25">
      <c r="B7437" s="14">
        <v>7392</v>
      </c>
      <c r="C7437" s="17">
        <v>42</v>
      </c>
      <c r="D7437" s="17">
        <v>83.66</v>
      </c>
      <c r="E7437" s="17">
        <v>23430</v>
      </c>
      <c r="F7437" s="17">
        <v>868356.20000000019</v>
      </c>
    </row>
    <row r="7438" spans="2:6" x14ac:dyDescent="0.25">
      <c r="B7438" s="14">
        <v>7393</v>
      </c>
      <c r="C7438" s="17">
        <v>39</v>
      </c>
      <c r="D7438" s="17">
        <v>102.1</v>
      </c>
      <c r="E7438" s="17">
        <v>7837</v>
      </c>
      <c r="F7438" s="17">
        <v>-396237.69999999995</v>
      </c>
    </row>
    <row r="7439" spans="2:6" x14ac:dyDescent="0.25">
      <c r="B7439" s="14">
        <v>7394</v>
      </c>
      <c r="C7439" s="17">
        <v>40</v>
      </c>
      <c r="D7439" s="17">
        <v>83.86</v>
      </c>
      <c r="E7439" s="17">
        <v>9175</v>
      </c>
      <c r="F7439" s="17">
        <v>-160590.5</v>
      </c>
    </row>
    <row r="7440" spans="2:6" x14ac:dyDescent="0.25">
      <c r="B7440" s="14">
        <v>7395</v>
      </c>
      <c r="C7440" s="17">
        <v>42</v>
      </c>
      <c r="D7440" s="17">
        <v>77.180000000000007</v>
      </c>
      <c r="E7440" s="17">
        <v>20834</v>
      </c>
      <c r="F7440" s="17">
        <v>812969.87999999989</v>
      </c>
    </row>
    <row r="7441" spans="2:6" x14ac:dyDescent="0.25">
      <c r="B7441" s="14">
        <v>7396</v>
      </c>
      <c r="C7441" s="17">
        <v>45</v>
      </c>
      <c r="D7441" s="17">
        <v>79.78</v>
      </c>
      <c r="E7441" s="17">
        <v>22237</v>
      </c>
      <c r="F7441" s="17">
        <v>800430.1399999999</v>
      </c>
    </row>
    <row r="7442" spans="2:6" x14ac:dyDescent="0.25">
      <c r="B7442" s="14">
        <v>7397</v>
      </c>
      <c r="C7442" s="17">
        <v>40</v>
      </c>
      <c r="D7442" s="17">
        <v>81.459999999999994</v>
      </c>
      <c r="E7442" s="17">
        <v>18887</v>
      </c>
      <c r="F7442" s="17">
        <v>614497.98000000021</v>
      </c>
    </row>
    <row r="7443" spans="2:6" x14ac:dyDescent="0.25">
      <c r="B7443" s="14">
        <v>7398</v>
      </c>
      <c r="C7443" s="17">
        <v>43</v>
      </c>
      <c r="D7443" s="17">
        <v>96.22</v>
      </c>
      <c r="E7443" s="17">
        <v>13167</v>
      </c>
      <c r="F7443" s="17">
        <v>-62876.739999999991</v>
      </c>
    </row>
    <row r="7444" spans="2:6" x14ac:dyDescent="0.25">
      <c r="B7444" s="14">
        <v>7399</v>
      </c>
      <c r="C7444" s="17">
        <v>43</v>
      </c>
      <c r="D7444" s="17">
        <v>80.739999999999995</v>
      </c>
      <c r="E7444" s="17">
        <v>16164</v>
      </c>
      <c r="F7444" s="17">
        <v>366502.64000000013</v>
      </c>
    </row>
    <row r="7445" spans="2:6" x14ac:dyDescent="0.25">
      <c r="B7445" s="14">
        <v>7400</v>
      </c>
      <c r="C7445" s="17">
        <v>39</v>
      </c>
      <c r="D7445" s="17">
        <v>89.33</v>
      </c>
      <c r="E7445" s="17">
        <v>26814</v>
      </c>
      <c r="F7445" s="17">
        <v>1044945.3800000001</v>
      </c>
    </row>
    <row r="7446" spans="2:6" x14ac:dyDescent="0.25">
      <c r="B7446" s="14">
        <v>7401</v>
      </c>
      <c r="C7446" s="17">
        <v>44</v>
      </c>
      <c r="D7446" s="17">
        <v>92.37</v>
      </c>
      <c r="E7446" s="17">
        <v>14051</v>
      </c>
      <c r="F7446" s="17">
        <v>30014.129999999888</v>
      </c>
    </row>
    <row r="7447" spans="2:6" x14ac:dyDescent="0.25">
      <c r="B7447" s="14">
        <v>7402</v>
      </c>
      <c r="C7447" s="17">
        <v>43</v>
      </c>
      <c r="D7447" s="17">
        <v>91.35</v>
      </c>
      <c r="E7447" s="17">
        <v>15515</v>
      </c>
      <c r="F7447" s="17">
        <v>153044.75000000012</v>
      </c>
    </row>
    <row r="7448" spans="2:6" x14ac:dyDescent="0.25">
      <c r="B7448" s="14">
        <v>7403</v>
      </c>
      <c r="C7448" s="17">
        <v>40</v>
      </c>
      <c r="D7448" s="17">
        <v>96.78</v>
      </c>
      <c r="E7448" s="17">
        <v>17443</v>
      </c>
      <c r="F7448" s="17">
        <v>235303.45999999996</v>
      </c>
    </row>
    <row r="7449" spans="2:6" x14ac:dyDescent="0.25">
      <c r="B7449" s="14">
        <v>7404</v>
      </c>
      <c r="C7449" s="17">
        <v>41</v>
      </c>
      <c r="D7449" s="17">
        <v>102.24</v>
      </c>
      <c r="E7449" s="17">
        <v>20551</v>
      </c>
      <c r="F7449" s="17">
        <v>295923.76</v>
      </c>
    </row>
    <row r="7450" spans="2:6" x14ac:dyDescent="0.25">
      <c r="B7450" s="14">
        <v>7405</v>
      </c>
      <c r="C7450" s="17">
        <v>40</v>
      </c>
      <c r="D7450" s="17">
        <v>75.64</v>
      </c>
      <c r="E7450" s="17">
        <v>11336</v>
      </c>
      <c r="F7450" s="17">
        <v>94968.959999999963</v>
      </c>
    </row>
    <row r="7451" spans="2:6" x14ac:dyDescent="0.25">
      <c r="B7451" s="14">
        <v>7406</v>
      </c>
      <c r="C7451" s="17">
        <v>39</v>
      </c>
      <c r="D7451" s="17">
        <v>84.62</v>
      </c>
      <c r="E7451" s="17">
        <v>15155</v>
      </c>
      <c r="F7451" s="17">
        <v>292383.89999999991</v>
      </c>
    </row>
    <row r="7452" spans="2:6" x14ac:dyDescent="0.25">
      <c r="B7452" s="14">
        <v>7407</v>
      </c>
      <c r="C7452" s="17">
        <v>42</v>
      </c>
      <c r="D7452" s="17">
        <v>98.05</v>
      </c>
      <c r="E7452" s="17">
        <v>22853</v>
      </c>
      <c r="F7452" s="17">
        <v>497184.35000000009</v>
      </c>
    </row>
    <row r="7453" spans="2:6" x14ac:dyDescent="0.25">
      <c r="B7453" s="14">
        <v>7408</v>
      </c>
      <c r="C7453" s="17">
        <v>41</v>
      </c>
      <c r="D7453" s="17">
        <v>80.44</v>
      </c>
      <c r="E7453" s="17">
        <v>16770</v>
      </c>
      <c r="F7453" s="17">
        <v>450681.19999999995</v>
      </c>
    </row>
    <row r="7454" spans="2:6" x14ac:dyDescent="0.25">
      <c r="B7454" s="14">
        <v>7409</v>
      </c>
      <c r="C7454" s="17">
        <v>41</v>
      </c>
      <c r="D7454" s="17">
        <v>102.32</v>
      </c>
      <c r="E7454" s="17">
        <v>15984</v>
      </c>
      <c r="F7454" s="17">
        <v>39989.120000000112</v>
      </c>
    </row>
    <row r="7455" spans="2:6" x14ac:dyDescent="0.25">
      <c r="B7455" s="14">
        <v>7410</v>
      </c>
      <c r="C7455" s="17">
        <v>39</v>
      </c>
      <c r="D7455" s="17">
        <v>104.18</v>
      </c>
      <c r="E7455" s="17">
        <v>13252</v>
      </c>
      <c r="F7455" s="17">
        <v>-110273.3600000001</v>
      </c>
    </row>
    <row r="7456" spans="2:6" x14ac:dyDescent="0.25">
      <c r="B7456" s="14">
        <v>7411</v>
      </c>
      <c r="C7456" s="17">
        <v>41</v>
      </c>
      <c r="D7456" s="17">
        <v>97.09</v>
      </c>
      <c r="E7456" s="17">
        <v>21567</v>
      </c>
      <c r="F7456" s="17">
        <v>463645.97</v>
      </c>
    </row>
    <row r="7457" spans="2:6" x14ac:dyDescent="0.25">
      <c r="B7457" s="14">
        <v>7412</v>
      </c>
      <c r="C7457" s="17">
        <v>40</v>
      </c>
      <c r="D7457" s="17">
        <v>92.24</v>
      </c>
      <c r="E7457" s="17">
        <v>16236</v>
      </c>
      <c r="F7457" s="17">
        <v>233915.3600000001</v>
      </c>
    </row>
    <row r="7458" spans="2:6" x14ac:dyDescent="0.25">
      <c r="B7458" s="14">
        <v>7413</v>
      </c>
      <c r="C7458" s="17">
        <v>45</v>
      </c>
      <c r="D7458" s="17">
        <v>101.16</v>
      </c>
      <c r="E7458" s="17">
        <v>16080</v>
      </c>
      <c r="F7458" s="17">
        <v>-332.79999999993015</v>
      </c>
    </row>
    <row r="7459" spans="2:6" x14ac:dyDescent="0.25">
      <c r="B7459" s="14">
        <v>7414</v>
      </c>
      <c r="C7459" s="17">
        <v>41</v>
      </c>
      <c r="D7459" s="17">
        <v>81.33</v>
      </c>
      <c r="E7459" s="17">
        <v>12609</v>
      </c>
      <c r="F7459" s="17">
        <v>116732.03000000003</v>
      </c>
    </row>
    <row r="7460" spans="2:6" x14ac:dyDescent="0.25">
      <c r="B7460" s="14">
        <v>7415</v>
      </c>
      <c r="C7460" s="17">
        <v>41</v>
      </c>
      <c r="D7460" s="17">
        <v>83.5</v>
      </c>
      <c r="E7460" s="17">
        <v>21448</v>
      </c>
      <c r="F7460" s="17">
        <v>747876</v>
      </c>
    </row>
    <row r="7461" spans="2:6" x14ac:dyDescent="0.25">
      <c r="B7461" s="14">
        <v>7416</v>
      </c>
      <c r="C7461" s="17">
        <v>42</v>
      </c>
      <c r="D7461" s="17">
        <v>88.79</v>
      </c>
      <c r="E7461" s="17">
        <v>13949</v>
      </c>
      <c r="F7461" s="17">
        <v>101461.28999999992</v>
      </c>
    </row>
    <row r="7462" spans="2:6" x14ac:dyDescent="0.25">
      <c r="B7462" s="14">
        <v>7417</v>
      </c>
      <c r="C7462" s="17">
        <v>40</v>
      </c>
      <c r="D7462" s="17">
        <v>88.95</v>
      </c>
      <c r="E7462" s="17">
        <v>22212</v>
      </c>
      <c r="F7462" s="17">
        <v>705950.59999999986</v>
      </c>
    </row>
    <row r="7463" spans="2:6" x14ac:dyDescent="0.25">
      <c r="B7463" s="14">
        <v>7418</v>
      </c>
      <c r="C7463" s="17">
        <v>42</v>
      </c>
      <c r="D7463" s="17">
        <v>77.53</v>
      </c>
      <c r="E7463" s="17">
        <v>15976</v>
      </c>
      <c r="F7463" s="17">
        <v>419612.72</v>
      </c>
    </row>
    <row r="7464" spans="2:6" x14ac:dyDescent="0.25">
      <c r="B7464" s="14">
        <v>7419</v>
      </c>
      <c r="C7464" s="17">
        <v>40</v>
      </c>
      <c r="D7464" s="17">
        <v>86.83</v>
      </c>
      <c r="E7464" s="17">
        <v>16060</v>
      </c>
      <c r="F7464" s="17">
        <v>309050.19999999995</v>
      </c>
    </row>
    <row r="7465" spans="2:6" x14ac:dyDescent="0.25">
      <c r="B7465" s="14">
        <v>7420</v>
      </c>
      <c r="C7465" s="17">
        <v>44</v>
      </c>
      <c r="D7465" s="17">
        <v>90.55</v>
      </c>
      <c r="E7465" s="17">
        <v>21565</v>
      </c>
      <c r="F7465" s="17">
        <v>539864.25</v>
      </c>
    </row>
    <row r="7466" spans="2:6" x14ac:dyDescent="0.25">
      <c r="B7466" s="14">
        <v>7421</v>
      </c>
      <c r="C7466" s="17">
        <v>41</v>
      </c>
      <c r="D7466" s="17">
        <v>96.07</v>
      </c>
      <c r="E7466" s="17">
        <v>20804</v>
      </c>
      <c r="F7466" s="17">
        <v>438391.7200000002</v>
      </c>
    </row>
    <row r="7467" spans="2:6" x14ac:dyDescent="0.25">
      <c r="B7467" s="14">
        <v>7422</v>
      </c>
      <c r="C7467" s="17">
        <v>41</v>
      </c>
      <c r="D7467" s="17">
        <v>84.61</v>
      </c>
      <c r="E7467" s="17">
        <v>13696</v>
      </c>
      <c r="F7467" s="17">
        <v>155149.44000000006</v>
      </c>
    </row>
    <row r="7468" spans="2:6" x14ac:dyDescent="0.25">
      <c r="B7468" s="14">
        <v>7423</v>
      </c>
      <c r="C7468" s="17">
        <v>42</v>
      </c>
      <c r="D7468" s="17">
        <v>82.05</v>
      </c>
      <c r="E7468" s="17">
        <v>15332</v>
      </c>
      <c r="F7468" s="17">
        <v>299133.40000000014</v>
      </c>
    </row>
    <row r="7469" spans="2:6" x14ac:dyDescent="0.25">
      <c r="B7469" s="14">
        <v>7424</v>
      </c>
      <c r="C7469" s="17">
        <v>43</v>
      </c>
      <c r="D7469" s="17">
        <v>101.1</v>
      </c>
      <c r="E7469" s="17">
        <v>15699</v>
      </c>
      <c r="F7469" s="17">
        <v>11875.100000000093</v>
      </c>
    </row>
    <row r="7470" spans="2:6" x14ac:dyDescent="0.25">
      <c r="B7470" s="14">
        <v>7425</v>
      </c>
      <c r="C7470" s="17">
        <v>44</v>
      </c>
      <c r="D7470" s="17">
        <v>102.3</v>
      </c>
      <c r="E7470" s="17">
        <v>5013</v>
      </c>
      <c r="F7470" s="17">
        <v>-585814.89999999991</v>
      </c>
    </row>
    <row r="7471" spans="2:6" x14ac:dyDescent="0.25">
      <c r="B7471" s="14">
        <v>7426</v>
      </c>
      <c r="C7471" s="17">
        <v>44</v>
      </c>
      <c r="D7471" s="17">
        <v>90.34</v>
      </c>
      <c r="E7471" s="17">
        <v>21406</v>
      </c>
      <c r="F7471" s="17">
        <v>534111.96</v>
      </c>
    </row>
    <row r="7472" spans="2:6" x14ac:dyDescent="0.25">
      <c r="B7472" s="14">
        <v>7427</v>
      </c>
      <c r="C7472" s="17">
        <v>41</v>
      </c>
      <c r="D7472" s="17">
        <v>77.67</v>
      </c>
      <c r="E7472" s="17">
        <v>17875</v>
      </c>
      <c r="F7472" s="17">
        <v>585898.75</v>
      </c>
    </row>
    <row r="7473" spans="2:6" x14ac:dyDescent="0.25">
      <c r="B7473" s="14">
        <v>7428</v>
      </c>
      <c r="C7473" s="17">
        <v>40</v>
      </c>
      <c r="D7473" s="17">
        <v>78.48</v>
      </c>
      <c r="E7473" s="17">
        <v>28717</v>
      </c>
      <c r="F7473" s="17">
        <v>1462292.8399999999</v>
      </c>
    </row>
    <row r="7474" spans="2:6" x14ac:dyDescent="0.25">
      <c r="B7474" s="14">
        <v>7429</v>
      </c>
      <c r="C7474" s="17">
        <v>42</v>
      </c>
      <c r="D7474" s="17">
        <v>87.85</v>
      </c>
      <c r="E7474" s="17">
        <v>25898</v>
      </c>
      <c r="F7474" s="17">
        <v>940846.70000000019</v>
      </c>
    </row>
    <row r="7475" spans="2:6" x14ac:dyDescent="0.25">
      <c r="B7475" s="14">
        <v>7430</v>
      </c>
      <c r="C7475" s="17">
        <v>39</v>
      </c>
      <c r="D7475" s="17">
        <v>75.849999999999994</v>
      </c>
      <c r="E7475" s="17">
        <v>23709</v>
      </c>
      <c r="F7475" s="17">
        <v>1145112.3500000001</v>
      </c>
    </row>
    <row r="7476" spans="2:6" x14ac:dyDescent="0.25">
      <c r="B7476" s="14">
        <v>7431</v>
      </c>
      <c r="C7476" s="17">
        <v>42</v>
      </c>
      <c r="D7476" s="17">
        <v>100.08</v>
      </c>
      <c r="E7476" s="17">
        <v>9821</v>
      </c>
      <c r="F7476" s="17">
        <v>-290988.67999999993</v>
      </c>
    </row>
    <row r="7477" spans="2:6" x14ac:dyDescent="0.25">
      <c r="B7477" s="14">
        <v>7432</v>
      </c>
      <c r="C7477" s="17">
        <v>44</v>
      </c>
      <c r="D7477" s="17">
        <v>81.02</v>
      </c>
      <c r="E7477" s="17">
        <v>22197</v>
      </c>
      <c r="F7477" s="17">
        <v>792134.06</v>
      </c>
    </row>
    <row r="7478" spans="2:6" x14ac:dyDescent="0.25">
      <c r="B7478" s="14">
        <v>7433</v>
      </c>
      <c r="C7478" s="17">
        <v>41</v>
      </c>
      <c r="D7478" s="17">
        <v>81.58</v>
      </c>
      <c r="E7478" s="17">
        <v>4774</v>
      </c>
      <c r="F7478" s="17">
        <v>-485170.92</v>
      </c>
    </row>
    <row r="7479" spans="2:6" x14ac:dyDescent="0.25">
      <c r="B7479" s="14">
        <v>7434</v>
      </c>
      <c r="C7479" s="17">
        <v>40</v>
      </c>
      <c r="D7479" s="17">
        <v>99.56</v>
      </c>
      <c r="E7479" s="17">
        <v>7627</v>
      </c>
      <c r="F7479" s="17">
        <v>-396651.12</v>
      </c>
    </row>
    <row r="7480" spans="2:6" x14ac:dyDescent="0.25">
      <c r="B7480" s="14">
        <v>7435</v>
      </c>
      <c r="C7480" s="17">
        <v>44</v>
      </c>
      <c r="D7480" s="17">
        <v>81.75</v>
      </c>
      <c r="E7480" s="17">
        <v>12637</v>
      </c>
      <c r="F7480" s="17">
        <v>75660.25</v>
      </c>
    </row>
    <row r="7481" spans="2:6" x14ac:dyDescent="0.25">
      <c r="B7481" s="14">
        <v>7436</v>
      </c>
      <c r="C7481" s="17">
        <v>41</v>
      </c>
      <c r="D7481" s="17">
        <v>102.67</v>
      </c>
      <c r="E7481" s="17">
        <v>23870</v>
      </c>
      <c r="F7481" s="17">
        <v>470727.09999999986</v>
      </c>
    </row>
    <row r="7482" spans="2:6" x14ac:dyDescent="0.25">
      <c r="B7482" s="14">
        <v>7437</v>
      </c>
      <c r="C7482" s="17">
        <v>41</v>
      </c>
      <c r="D7482" s="17">
        <v>83.76</v>
      </c>
      <c r="E7482" s="17">
        <v>26673</v>
      </c>
      <c r="F7482" s="17">
        <v>1130203.5199999998</v>
      </c>
    </row>
    <row r="7483" spans="2:6" x14ac:dyDescent="0.25">
      <c r="B7483" s="14">
        <v>7438</v>
      </c>
      <c r="C7483" s="17">
        <v>41</v>
      </c>
      <c r="D7483" s="17">
        <v>75.930000000000007</v>
      </c>
      <c r="E7483" s="17">
        <v>15894</v>
      </c>
      <c r="F7483" s="17">
        <v>454420.57999999984</v>
      </c>
    </row>
    <row r="7484" spans="2:6" x14ac:dyDescent="0.25">
      <c r="B7484" s="14">
        <v>7439</v>
      </c>
      <c r="C7484" s="17">
        <v>41</v>
      </c>
      <c r="D7484" s="17">
        <v>75.58</v>
      </c>
      <c r="E7484" s="17">
        <v>21945</v>
      </c>
      <c r="F7484" s="17">
        <v>958706.90000000014</v>
      </c>
    </row>
    <row r="7485" spans="2:6" x14ac:dyDescent="0.25">
      <c r="B7485" s="14">
        <v>7440</v>
      </c>
      <c r="C7485" s="17">
        <v>39</v>
      </c>
      <c r="D7485" s="17">
        <v>97.14</v>
      </c>
      <c r="E7485" s="17">
        <v>18836</v>
      </c>
      <c r="F7485" s="17">
        <v>334030.95999999996</v>
      </c>
    </row>
    <row r="7486" spans="2:6" x14ac:dyDescent="0.25">
      <c r="B7486" s="14">
        <v>7441</v>
      </c>
      <c r="C7486" s="17">
        <v>40</v>
      </c>
      <c r="D7486" s="17">
        <v>82.13</v>
      </c>
      <c r="E7486" s="17">
        <v>21578</v>
      </c>
      <c r="F7486" s="17">
        <v>808700.8600000001</v>
      </c>
    </row>
    <row r="7487" spans="2:6" x14ac:dyDescent="0.25">
      <c r="B7487" s="14">
        <v>7442</v>
      </c>
      <c r="C7487" s="17">
        <v>44</v>
      </c>
      <c r="D7487" s="17">
        <v>92.08</v>
      </c>
      <c r="E7487" s="17">
        <v>21129</v>
      </c>
      <c r="F7487" s="17">
        <v>479436.67999999993</v>
      </c>
    </row>
    <row r="7488" spans="2:6" x14ac:dyDescent="0.25">
      <c r="B7488" s="14">
        <v>7443</v>
      </c>
      <c r="C7488" s="17">
        <v>42</v>
      </c>
      <c r="D7488" s="17">
        <v>87.82</v>
      </c>
      <c r="E7488" s="17">
        <v>17770</v>
      </c>
      <c r="F7488" s="17">
        <v>379328.60000000009</v>
      </c>
    </row>
    <row r="7489" spans="2:6" x14ac:dyDescent="0.25">
      <c r="B7489" s="14">
        <v>7444</v>
      </c>
      <c r="C7489" s="17">
        <v>41</v>
      </c>
      <c r="D7489" s="17">
        <v>93.17</v>
      </c>
      <c r="E7489" s="17">
        <v>11988</v>
      </c>
      <c r="F7489" s="17">
        <v>-72817.959999999963</v>
      </c>
    </row>
    <row r="7490" spans="2:6" x14ac:dyDescent="0.25">
      <c r="B7490" s="14">
        <v>7445</v>
      </c>
      <c r="C7490" s="17">
        <v>42</v>
      </c>
      <c r="D7490" s="17">
        <v>86.21</v>
      </c>
      <c r="E7490" s="17">
        <v>13521</v>
      </c>
      <c r="F7490" s="17">
        <v>107151.59000000008</v>
      </c>
    </row>
    <row r="7491" spans="2:6" x14ac:dyDescent="0.25">
      <c r="B7491" s="14">
        <v>7446</v>
      </c>
      <c r="C7491" s="17">
        <v>42</v>
      </c>
      <c r="D7491" s="17">
        <v>82.93</v>
      </c>
      <c r="E7491" s="17">
        <v>11227</v>
      </c>
      <c r="F7491" s="17">
        <v>-18416.110000000102</v>
      </c>
    </row>
    <row r="7492" spans="2:6" x14ac:dyDescent="0.25">
      <c r="B7492" s="14">
        <v>7447</v>
      </c>
      <c r="C7492" s="17">
        <v>43</v>
      </c>
      <c r="D7492" s="17">
        <v>98.92</v>
      </c>
      <c r="E7492" s="17">
        <v>24513</v>
      </c>
      <c r="F7492" s="17">
        <v>549202.04</v>
      </c>
    </row>
    <row r="7493" spans="2:6" x14ac:dyDescent="0.25">
      <c r="B7493" s="14">
        <v>7448</v>
      </c>
      <c r="C7493" s="17">
        <v>40</v>
      </c>
      <c r="D7493" s="17">
        <v>98.43</v>
      </c>
      <c r="E7493" s="17">
        <v>14363</v>
      </c>
      <c r="F7493" s="17">
        <v>19966.909999999916</v>
      </c>
    </row>
    <row r="7494" spans="2:6" x14ac:dyDescent="0.25">
      <c r="B7494" s="14">
        <v>7449</v>
      </c>
      <c r="C7494" s="17">
        <v>43</v>
      </c>
      <c r="D7494" s="17">
        <v>83.47</v>
      </c>
      <c r="E7494" s="17">
        <v>11441</v>
      </c>
      <c r="F7494" s="17">
        <v>-20184.270000000019</v>
      </c>
    </row>
    <row r="7495" spans="2:6" x14ac:dyDescent="0.25">
      <c r="B7495" s="14">
        <v>7450</v>
      </c>
      <c r="C7495" s="17">
        <v>41</v>
      </c>
      <c r="D7495" s="17">
        <v>95.15</v>
      </c>
      <c r="E7495" s="17">
        <v>12265</v>
      </c>
      <c r="F7495" s="17">
        <v>-79144.750000000116</v>
      </c>
    </row>
    <row r="7496" spans="2:6" x14ac:dyDescent="0.25">
      <c r="B7496" s="14">
        <v>7451</v>
      </c>
      <c r="C7496" s="17">
        <v>43</v>
      </c>
      <c r="D7496" s="17">
        <v>77.680000000000007</v>
      </c>
      <c r="E7496" s="17">
        <v>14398</v>
      </c>
      <c r="F7496" s="17">
        <v>277651.35999999987</v>
      </c>
    </row>
    <row r="7497" spans="2:6" x14ac:dyDescent="0.25">
      <c r="B7497" s="14">
        <v>7452</v>
      </c>
      <c r="C7497" s="17">
        <v>43</v>
      </c>
      <c r="D7497" s="17">
        <v>97.75</v>
      </c>
      <c r="E7497" s="17">
        <v>12924</v>
      </c>
      <c r="F7497" s="17">
        <v>-97177</v>
      </c>
    </row>
    <row r="7498" spans="2:6" x14ac:dyDescent="0.25">
      <c r="B7498" s="14">
        <v>7453</v>
      </c>
      <c r="C7498" s="17">
        <v>42</v>
      </c>
      <c r="D7498" s="17">
        <v>79.400000000000006</v>
      </c>
      <c r="E7498" s="17">
        <v>16594</v>
      </c>
      <c r="F7498" s="17">
        <v>437694.39999999991</v>
      </c>
    </row>
    <row r="7499" spans="2:6" x14ac:dyDescent="0.25">
      <c r="B7499" s="14">
        <v>7454</v>
      </c>
      <c r="C7499" s="17">
        <v>42</v>
      </c>
      <c r="D7499" s="17">
        <v>84.29</v>
      </c>
      <c r="E7499" s="17">
        <v>12439</v>
      </c>
      <c r="F7499" s="17">
        <v>54439.689999999944</v>
      </c>
    </row>
    <row r="7500" spans="2:6" x14ac:dyDescent="0.25">
      <c r="B7500" s="14">
        <v>7455</v>
      </c>
      <c r="C7500" s="17">
        <v>44</v>
      </c>
      <c r="D7500" s="17">
        <v>81.61</v>
      </c>
      <c r="E7500" s="17">
        <v>23663</v>
      </c>
      <c r="F7500" s="17">
        <v>886627.57000000007</v>
      </c>
    </row>
    <row r="7501" spans="2:6" x14ac:dyDescent="0.25">
      <c r="B7501" s="14">
        <v>7456</v>
      </c>
      <c r="C7501" s="17">
        <v>42</v>
      </c>
      <c r="D7501" s="17">
        <v>76.02</v>
      </c>
      <c r="E7501" s="17">
        <v>26209</v>
      </c>
      <c r="F7501" s="17">
        <v>1272404.8200000003</v>
      </c>
    </row>
    <row r="7502" spans="2:6" x14ac:dyDescent="0.25">
      <c r="B7502" s="14">
        <v>7457</v>
      </c>
      <c r="C7502" s="17">
        <v>41</v>
      </c>
      <c r="D7502" s="17">
        <v>79.78</v>
      </c>
      <c r="E7502" s="17">
        <v>13520</v>
      </c>
      <c r="F7502" s="17">
        <v>207534.39999999991</v>
      </c>
    </row>
    <row r="7503" spans="2:6" x14ac:dyDescent="0.25">
      <c r="B7503" s="14">
        <v>7458</v>
      </c>
      <c r="C7503" s="17">
        <v>42</v>
      </c>
      <c r="D7503" s="17">
        <v>87</v>
      </c>
      <c r="E7503" s="17">
        <v>20401</v>
      </c>
      <c r="F7503" s="17">
        <v>578070</v>
      </c>
    </row>
    <row r="7504" spans="2:6" x14ac:dyDescent="0.25">
      <c r="B7504" s="14">
        <v>7459</v>
      </c>
      <c r="C7504" s="17">
        <v>44</v>
      </c>
      <c r="D7504" s="17">
        <v>101.94</v>
      </c>
      <c r="E7504" s="17">
        <v>17467</v>
      </c>
      <c r="F7504" s="17">
        <v>76799.020000000019</v>
      </c>
    </row>
    <row r="7505" spans="2:6" x14ac:dyDescent="0.25">
      <c r="B7505" s="14">
        <v>7460</v>
      </c>
      <c r="C7505" s="17">
        <v>42</v>
      </c>
      <c r="D7505" s="17">
        <v>100.05</v>
      </c>
      <c r="E7505" s="17">
        <v>13034</v>
      </c>
      <c r="F7505" s="17">
        <v>-107713.69999999995</v>
      </c>
    </row>
    <row r="7506" spans="2:6" x14ac:dyDescent="0.25">
      <c r="B7506" s="14">
        <v>7461</v>
      </c>
      <c r="C7506" s="17">
        <v>41</v>
      </c>
      <c r="D7506" s="17">
        <v>95.04</v>
      </c>
      <c r="E7506" s="17">
        <v>21496</v>
      </c>
      <c r="F7506" s="17">
        <v>503388.15999999992</v>
      </c>
    </row>
    <row r="7507" spans="2:6" x14ac:dyDescent="0.25">
      <c r="B7507" s="14">
        <v>7462</v>
      </c>
      <c r="C7507" s="17">
        <v>40</v>
      </c>
      <c r="D7507" s="17">
        <v>95.77</v>
      </c>
      <c r="E7507" s="17">
        <v>12651</v>
      </c>
      <c r="F7507" s="17">
        <v>-50077.269999999902</v>
      </c>
    </row>
    <row r="7508" spans="2:6" x14ac:dyDescent="0.25">
      <c r="B7508" s="14">
        <v>7463</v>
      </c>
      <c r="C7508" s="17">
        <v>42</v>
      </c>
      <c r="D7508" s="17">
        <v>95.1</v>
      </c>
      <c r="E7508" s="17">
        <v>19892</v>
      </c>
      <c r="F7508" s="17">
        <v>381314.80000000005</v>
      </c>
    </row>
    <row r="7509" spans="2:6" x14ac:dyDescent="0.25">
      <c r="B7509" s="14">
        <v>7464</v>
      </c>
      <c r="C7509" s="17">
        <v>45</v>
      </c>
      <c r="D7509" s="17">
        <v>77.52</v>
      </c>
      <c r="E7509" s="17">
        <v>16723</v>
      </c>
      <c r="F7509" s="17">
        <v>428975.04000000004</v>
      </c>
    </row>
    <row r="7510" spans="2:6" x14ac:dyDescent="0.25">
      <c r="B7510" s="14">
        <v>7465</v>
      </c>
      <c r="C7510" s="17">
        <v>43</v>
      </c>
      <c r="D7510" s="17">
        <v>84.12</v>
      </c>
      <c r="E7510" s="17">
        <v>16097</v>
      </c>
      <c r="F7510" s="17">
        <v>307052.35999999987</v>
      </c>
    </row>
    <row r="7511" spans="2:6" x14ac:dyDescent="0.25">
      <c r="B7511" s="14">
        <v>7466</v>
      </c>
      <c r="C7511" s="17">
        <v>40</v>
      </c>
      <c r="D7511" s="17">
        <v>79.47</v>
      </c>
      <c r="E7511" s="17">
        <v>21554</v>
      </c>
      <c r="F7511" s="17">
        <v>864189.62000000011</v>
      </c>
    </row>
    <row r="7512" spans="2:6" x14ac:dyDescent="0.25">
      <c r="B7512" s="14">
        <v>7467</v>
      </c>
      <c r="C7512" s="17">
        <v>42</v>
      </c>
      <c r="D7512" s="17">
        <v>78.180000000000007</v>
      </c>
      <c r="E7512" s="17">
        <v>13151</v>
      </c>
      <c r="F7512" s="17">
        <v>186561.81999999995</v>
      </c>
    </row>
    <row r="7513" spans="2:6" x14ac:dyDescent="0.25">
      <c r="B7513" s="14">
        <v>7468</v>
      </c>
      <c r="C7513" s="17">
        <v>43</v>
      </c>
      <c r="D7513" s="17">
        <v>89.09</v>
      </c>
      <c r="E7513" s="17">
        <v>20977</v>
      </c>
      <c r="F7513" s="17">
        <v>553571.06999999983</v>
      </c>
    </row>
    <row r="7514" spans="2:6" x14ac:dyDescent="0.25">
      <c r="B7514" s="14">
        <v>7469</v>
      </c>
      <c r="C7514" s="17">
        <v>39</v>
      </c>
      <c r="D7514" s="17">
        <v>85.93</v>
      </c>
      <c r="E7514" s="17">
        <v>16578</v>
      </c>
      <c r="F7514" s="17">
        <v>377932.45999999996</v>
      </c>
    </row>
    <row r="7515" spans="2:6" x14ac:dyDescent="0.25">
      <c r="B7515" s="14">
        <v>7470</v>
      </c>
      <c r="C7515" s="17">
        <v>43</v>
      </c>
      <c r="D7515" s="17">
        <v>86.93</v>
      </c>
      <c r="E7515" s="17">
        <v>13893</v>
      </c>
      <c r="F7515" s="17">
        <v>109589.50999999989</v>
      </c>
    </row>
    <row r="7516" spans="2:6" x14ac:dyDescent="0.25">
      <c r="B7516" s="14">
        <v>7471</v>
      </c>
      <c r="C7516" s="17">
        <v>41</v>
      </c>
      <c r="D7516" s="17">
        <v>94.58</v>
      </c>
      <c r="E7516" s="17">
        <v>14640</v>
      </c>
      <c r="F7516" s="17">
        <v>78468.800000000047</v>
      </c>
    </row>
    <row r="7517" spans="2:6" x14ac:dyDescent="0.25">
      <c r="B7517" s="14">
        <v>7472</v>
      </c>
      <c r="C7517" s="17">
        <v>42</v>
      </c>
      <c r="D7517" s="17">
        <v>78.38</v>
      </c>
      <c r="E7517" s="17">
        <v>14196</v>
      </c>
      <c r="F7517" s="17">
        <v>266089.52</v>
      </c>
    </row>
    <row r="7518" spans="2:6" x14ac:dyDescent="0.25">
      <c r="B7518" s="14">
        <v>7473</v>
      </c>
      <c r="C7518" s="17">
        <v>39</v>
      </c>
      <c r="D7518" s="17">
        <v>80.180000000000007</v>
      </c>
      <c r="E7518" s="17">
        <v>15591</v>
      </c>
      <c r="F7518" s="17">
        <v>394473.61999999988</v>
      </c>
    </row>
    <row r="7519" spans="2:6" x14ac:dyDescent="0.25">
      <c r="B7519" s="14">
        <v>7474</v>
      </c>
      <c r="C7519" s="17">
        <v>45</v>
      </c>
      <c r="D7519" s="17">
        <v>83.59</v>
      </c>
      <c r="E7519" s="17">
        <v>18398</v>
      </c>
      <c r="F7519" s="17">
        <v>445403.17999999993</v>
      </c>
    </row>
    <row r="7520" spans="2:6" x14ac:dyDescent="0.25">
      <c r="B7520" s="14">
        <v>7475</v>
      </c>
      <c r="C7520" s="17">
        <v>45</v>
      </c>
      <c r="D7520" s="17">
        <v>79.59</v>
      </c>
      <c r="E7520" s="17">
        <v>14301</v>
      </c>
      <c r="F7520" s="17">
        <v>214137.40999999992</v>
      </c>
    </row>
    <row r="7521" spans="2:6" x14ac:dyDescent="0.25">
      <c r="B7521" s="14">
        <v>7476</v>
      </c>
      <c r="C7521" s="17">
        <v>44</v>
      </c>
      <c r="D7521" s="17">
        <v>84.19</v>
      </c>
      <c r="E7521" s="17">
        <v>19334</v>
      </c>
      <c r="F7521" s="17">
        <v>519040.54000000004</v>
      </c>
    </row>
    <row r="7522" spans="2:6" x14ac:dyDescent="0.25">
      <c r="B7522" s="14">
        <v>7477</v>
      </c>
      <c r="C7522" s="17">
        <v>42</v>
      </c>
      <c r="D7522" s="17">
        <v>101.08</v>
      </c>
      <c r="E7522" s="17">
        <v>16192</v>
      </c>
      <c r="F7522" s="17">
        <v>55456.640000000014</v>
      </c>
    </row>
    <row r="7523" spans="2:6" x14ac:dyDescent="0.25">
      <c r="B7523" s="14">
        <v>7478</v>
      </c>
      <c r="C7523" s="17">
        <v>43</v>
      </c>
      <c r="D7523" s="17">
        <v>103.77</v>
      </c>
      <c r="E7523" s="17">
        <v>25833</v>
      </c>
      <c r="F7523" s="17">
        <v>499257.59000000008</v>
      </c>
    </row>
    <row r="7524" spans="2:6" x14ac:dyDescent="0.25">
      <c r="B7524" s="14">
        <v>7479</v>
      </c>
      <c r="C7524" s="17">
        <v>39</v>
      </c>
      <c r="D7524" s="17">
        <v>90.74</v>
      </c>
      <c r="E7524" s="17">
        <v>13805</v>
      </c>
      <c r="F7524" s="17">
        <v>106134.30000000005</v>
      </c>
    </row>
    <row r="7525" spans="2:6" x14ac:dyDescent="0.25">
      <c r="B7525" s="14">
        <v>7480</v>
      </c>
      <c r="C7525" s="17">
        <v>43</v>
      </c>
      <c r="D7525" s="17">
        <v>84.65</v>
      </c>
      <c r="E7525" s="17">
        <v>20070</v>
      </c>
      <c r="F7525" s="17">
        <v>581994.5</v>
      </c>
    </row>
    <row r="7526" spans="2:6" x14ac:dyDescent="0.25">
      <c r="B7526" s="14">
        <v>7481</v>
      </c>
      <c r="C7526" s="17">
        <v>43</v>
      </c>
      <c r="D7526" s="17">
        <v>93.75</v>
      </c>
      <c r="E7526" s="17">
        <v>17026</v>
      </c>
      <c r="F7526" s="17">
        <v>209868.5</v>
      </c>
    </row>
    <row r="7527" spans="2:6" x14ac:dyDescent="0.25">
      <c r="B7527" s="14">
        <v>7482</v>
      </c>
      <c r="C7527" s="17">
        <v>45</v>
      </c>
      <c r="D7527" s="17">
        <v>79.27</v>
      </c>
      <c r="E7527" s="17">
        <v>18022</v>
      </c>
      <c r="F7527" s="17">
        <v>496784.06000000006</v>
      </c>
    </row>
    <row r="7528" spans="2:6" x14ac:dyDescent="0.25">
      <c r="B7528" s="14">
        <v>7483</v>
      </c>
      <c r="C7528" s="17">
        <v>40</v>
      </c>
      <c r="D7528" s="17">
        <v>93</v>
      </c>
      <c r="E7528" s="17">
        <v>29205</v>
      </c>
      <c r="F7528" s="17">
        <v>1077530</v>
      </c>
    </row>
    <row r="7529" spans="2:6" x14ac:dyDescent="0.25">
      <c r="B7529" s="14">
        <v>7484</v>
      </c>
      <c r="C7529" s="17">
        <v>41</v>
      </c>
      <c r="D7529" s="17">
        <v>75.83</v>
      </c>
      <c r="E7529" s="17">
        <v>1730</v>
      </c>
      <c r="F7529" s="17">
        <v>-707845.9</v>
      </c>
    </row>
    <row r="7530" spans="2:6" x14ac:dyDescent="0.25">
      <c r="B7530" s="14">
        <v>7485</v>
      </c>
      <c r="C7530" s="17">
        <v>44</v>
      </c>
      <c r="D7530" s="17">
        <v>101.82</v>
      </c>
      <c r="E7530" s="17">
        <v>30187</v>
      </c>
      <c r="F7530" s="17">
        <v>755344.66000000015</v>
      </c>
    </row>
    <row r="7531" spans="2:6" x14ac:dyDescent="0.25">
      <c r="B7531" s="14">
        <v>7486</v>
      </c>
      <c r="C7531" s="17">
        <v>42</v>
      </c>
      <c r="D7531" s="17">
        <v>93.1</v>
      </c>
      <c r="E7531" s="17">
        <v>18859</v>
      </c>
      <c r="F7531" s="17">
        <v>355090.10000000009</v>
      </c>
    </row>
    <row r="7532" spans="2:6" x14ac:dyDescent="0.25">
      <c r="B7532" s="14">
        <v>7487</v>
      </c>
      <c r="C7532" s="17">
        <v>39</v>
      </c>
      <c r="D7532" s="17">
        <v>83.91</v>
      </c>
      <c r="E7532" s="17">
        <v>10950</v>
      </c>
      <c r="F7532" s="17">
        <v>-16814.5</v>
      </c>
    </row>
    <row r="7533" spans="2:6" x14ac:dyDescent="0.25">
      <c r="B7533" s="14">
        <v>7488</v>
      </c>
      <c r="C7533" s="17">
        <v>42</v>
      </c>
      <c r="D7533" s="17">
        <v>96.44</v>
      </c>
      <c r="E7533" s="17">
        <v>25900</v>
      </c>
      <c r="F7533" s="17">
        <v>718504</v>
      </c>
    </row>
    <row r="7534" spans="2:6" x14ac:dyDescent="0.25">
      <c r="B7534" s="14">
        <v>7489</v>
      </c>
      <c r="C7534" s="17">
        <v>39</v>
      </c>
      <c r="D7534" s="17">
        <v>94.27</v>
      </c>
      <c r="E7534" s="17">
        <v>24423</v>
      </c>
      <c r="F7534" s="17">
        <v>755323.79</v>
      </c>
    </row>
    <row r="7535" spans="2:6" x14ac:dyDescent="0.25">
      <c r="B7535" s="14">
        <v>7490</v>
      </c>
      <c r="C7535" s="17">
        <v>41</v>
      </c>
      <c r="D7535" s="17">
        <v>86.44</v>
      </c>
      <c r="E7535" s="17">
        <v>21544</v>
      </c>
      <c r="F7535" s="17">
        <v>691688.64000000013</v>
      </c>
    </row>
    <row r="7536" spans="2:6" x14ac:dyDescent="0.25">
      <c r="B7536" s="14">
        <v>7491</v>
      </c>
      <c r="C7536" s="17">
        <v>43</v>
      </c>
      <c r="D7536" s="17">
        <v>77.09</v>
      </c>
      <c r="E7536" s="17">
        <v>11574</v>
      </c>
      <c r="F7536" s="17">
        <v>63304.339999999967</v>
      </c>
    </row>
    <row r="7537" spans="2:6" x14ac:dyDescent="0.25">
      <c r="B7537" s="14">
        <v>7492</v>
      </c>
      <c r="C7537" s="17">
        <v>42</v>
      </c>
      <c r="D7537" s="17">
        <v>95.84</v>
      </c>
      <c r="E7537" s="17">
        <v>21562</v>
      </c>
      <c r="F7537" s="17">
        <v>468731.91999999993</v>
      </c>
    </row>
    <row r="7538" spans="2:6" x14ac:dyDescent="0.25">
      <c r="B7538" s="14">
        <v>7493</v>
      </c>
      <c r="C7538" s="17">
        <v>43</v>
      </c>
      <c r="D7538" s="17">
        <v>80.87</v>
      </c>
      <c r="E7538" s="17">
        <v>13439</v>
      </c>
      <c r="F7538" s="17">
        <v>159672.06999999995</v>
      </c>
    </row>
    <row r="7539" spans="2:6" x14ac:dyDescent="0.25">
      <c r="B7539" s="14">
        <v>7494</v>
      </c>
      <c r="C7539" s="17">
        <v>44</v>
      </c>
      <c r="D7539" s="17">
        <v>84.34</v>
      </c>
      <c r="E7539" s="17">
        <v>14683</v>
      </c>
      <c r="F7539" s="17">
        <v>187500.77999999991</v>
      </c>
    </row>
    <row r="7540" spans="2:6" x14ac:dyDescent="0.25">
      <c r="B7540" s="14">
        <v>7495</v>
      </c>
      <c r="C7540" s="17">
        <v>43</v>
      </c>
      <c r="D7540" s="17">
        <v>96.87</v>
      </c>
      <c r="E7540" s="17">
        <v>18295</v>
      </c>
      <c r="F7540" s="17">
        <v>231783.34999999986</v>
      </c>
    </row>
    <row r="7541" spans="2:6" x14ac:dyDescent="0.25">
      <c r="B7541" s="14">
        <v>7496</v>
      </c>
      <c r="C7541" s="17">
        <v>42</v>
      </c>
      <c r="D7541" s="17">
        <v>88.54</v>
      </c>
      <c r="E7541" s="17">
        <v>16346</v>
      </c>
      <c r="F7541" s="17">
        <v>269047.15999999992</v>
      </c>
    </row>
    <row r="7542" spans="2:6" x14ac:dyDescent="0.25">
      <c r="B7542" s="14">
        <v>7497</v>
      </c>
      <c r="C7542" s="17">
        <v>43</v>
      </c>
      <c r="D7542" s="17">
        <v>103.3</v>
      </c>
      <c r="E7542" s="17">
        <v>22583</v>
      </c>
      <c r="F7542" s="17">
        <v>340124.10000000009</v>
      </c>
    </row>
    <row r="7543" spans="2:6" x14ac:dyDescent="0.25">
      <c r="B7543" s="14">
        <v>7498</v>
      </c>
      <c r="C7543" s="17">
        <v>41</v>
      </c>
      <c r="D7543" s="17">
        <v>93.59</v>
      </c>
      <c r="E7543" s="17">
        <v>12887</v>
      </c>
      <c r="F7543" s="17">
        <v>-19948.330000000075</v>
      </c>
    </row>
    <row r="7544" spans="2:6" x14ac:dyDescent="0.25">
      <c r="B7544" s="14">
        <v>7499</v>
      </c>
      <c r="C7544" s="17">
        <v>44</v>
      </c>
      <c r="D7544" s="17">
        <v>82.49</v>
      </c>
      <c r="E7544" s="17">
        <v>13288</v>
      </c>
      <c r="F7544" s="17">
        <v>113512.88000000012</v>
      </c>
    </row>
    <row r="7545" spans="2:6" x14ac:dyDescent="0.25">
      <c r="B7545" s="14">
        <v>7500</v>
      </c>
      <c r="C7545" s="17">
        <v>44</v>
      </c>
      <c r="D7545" s="17">
        <v>79.849999999999994</v>
      </c>
      <c r="E7545" s="17">
        <v>18977</v>
      </c>
      <c r="F7545" s="17">
        <v>576121.55000000005</v>
      </c>
    </row>
    <row r="7546" spans="2:6" x14ac:dyDescent="0.25">
      <c r="B7546" s="14">
        <v>7501</v>
      </c>
      <c r="C7546" s="17">
        <v>41</v>
      </c>
      <c r="D7546" s="17">
        <v>95.6</v>
      </c>
      <c r="E7546" s="17">
        <v>19907</v>
      </c>
      <c r="F7546" s="17">
        <v>392196.80000000005</v>
      </c>
    </row>
    <row r="7547" spans="2:6" x14ac:dyDescent="0.25">
      <c r="B7547" s="14">
        <v>7502</v>
      </c>
      <c r="C7547" s="17">
        <v>43</v>
      </c>
      <c r="D7547" s="17">
        <v>81.78</v>
      </c>
      <c r="E7547" s="17">
        <v>24545</v>
      </c>
      <c r="F7547" s="17">
        <v>971729.89999999991</v>
      </c>
    </row>
    <row r="7548" spans="2:6" x14ac:dyDescent="0.25">
      <c r="B7548" s="14">
        <v>7503</v>
      </c>
      <c r="C7548" s="17">
        <v>40</v>
      </c>
      <c r="D7548" s="17">
        <v>90.36</v>
      </c>
      <c r="E7548" s="17">
        <v>14381</v>
      </c>
      <c r="F7548" s="17">
        <v>137111.83999999997</v>
      </c>
    </row>
    <row r="7549" spans="2:6" x14ac:dyDescent="0.25">
      <c r="B7549" s="14">
        <v>7504</v>
      </c>
      <c r="C7549" s="17">
        <v>44</v>
      </c>
      <c r="D7549" s="17">
        <v>75.89</v>
      </c>
      <c r="E7549" s="17">
        <v>24785</v>
      </c>
      <c r="F7549" s="17">
        <v>1110741.3500000001</v>
      </c>
    </row>
    <row r="7550" spans="2:6" x14ac:dyDescent="0.25">
      <c r="B7550" s="14">
        <v>7505</v>
      </c>
      <c r="C7550" s="17">
        <v>42</v>
      </c>
      <c r="D7550" s="17">
        <v>93.68</v>
      </c>
      <c r="E7550" s="17">
        <v>23585</v>
      </c>
      <c r="F7550" s="17">
        <v>643402.19999999995</v>
      </c>
    </row>
    <row r="7551" spans="2:6" x14ac:dyDescent="0.25">
      <c r="B7551" s="14">
        <v>7506</v>
      </c>
      <c r="C7551" s="17">
        <v>42</v>
      </c>
      <c r="D7551" s="17">
        <v>85.4</v>
      </c>
      <c r="E7551" s="17">
        <v>18213</v>
      </c>
      <c r="F7551" s="17">
        <v>454050.79999999981</v>
      </c>
    </row>
    <row r="7552" spans="2:6" x14ac:dyDescent="0.25">
      <c r="B7552" s="14">
        <v>7507</v>
      </c>
      <c r="C7552" s="17">
        <v>44</v>
      </c>
      <c r="D7552" s="17">
        <v>94.6</v>
      </c>
      <c r="E7552" s="17">
        <v>31024</v>
      </c>
      <c r="F7552" s="17">
        <v>1023849.6000000001</v>
      </c>
    </row>
    <row r="7553" spans="2:6" x14ac:dyDescent="0.25">
      <c r="B7553" s="14">
        <v>7508</v>
      </c>
      <c r="C7553" s="17">
        <v>41</v>
      </c>
      <c r="D7553" s="17">
        <v>82.38</v>
      </c>
      <c r="E7553" s="17">
        <v>19336</v>
      </c>
      <c r="F7553" s="17">
        <v>612188.32000000007</v>
      </c>
    </row>
    <row r="7554" spans="2:6" x14ac:dyDescent="0.25">
      <c r="B7554" s="14">
        <v>7509</v>
      </c>
      <c r="C7554" s="17">
        <v>42</v>
      </c>
      <c r="D7554" s="17">
        <v>87.87</v>
      </c>
      <c r="E7554" s="17">
        <v>11404</v>
      </c>
      <c r="F7554" s="17">
        <v>-61641.480000000098</v>
      </c>
    </row>
    <row r="7555" spans="2:6" x14ac:dyDescent="0.25">
      <c r="B7555" s="14">
        <v>7510</v>
      </c>
      <c r="C7555" s="17">
        <v>40</v>
      </c>
      <c r="D7555" s="17">
        <v>100.49</v>
      </c>
      <c r="E7555" s="17">
        <v>18456</v>
      </c>
      <c r="F7555" s="17">
        <v>229860.56000000006</v>
      </c>
    </row>
    <row r="7556" spans="2:6" x14ac:dyDescent="0.25">
      <c r="B7556" s="14">
        <v>7511</v>
      </c>
      <c r="C7556" s="17">
        <v>41</v>
      </c>
      <c r="D7556" s="17">
        <v>96.47</v>
      </c>
      <c r="E7556" s="17">
        <v>19220</v>
      </c>
      <c r="F7556" s="17">
        <v>332606.60000000009</v>
      </c>
    </row>
    <row r="7557" spans="2:6" x14ac:dyDescent="0.25">
      <c r="B7557" s="14">
        <v>7512</v>
      </c>
      <c r="C7557" s="17">
        <v>42</v>
      </c>
      <c r="D7557" s="17">
        <v>79.69</v>
      </c>
      <c r="E7557" s="17">
        <v>19465</v>
      </c>
      <c r="F7557" s="17">
        <v>654839.15000000014</v>
      </c>
    </row>
    <row r="7558" spans="2:6" x14ac:dyDescent="0.25">
      <c r="B7558" s="14">
        <v>7513</v>
      </c>
      <c r="C7558" s="17">
        <v>43</v>
      </c>
      <c r="D7558" s="17">
        <v>83.38</v>
      </c>
      <c r="E7558" s="17">
        <v>16426</v>
      </c>
      <c r="F7558" s="17">
        <v>342856.12000000011</v>
      </c>
    </row>
    <row r="7559" spans="2:6" x14ac:dyDescent="0.25">
      <c r="B7559" s="14">
        <v>7514</v>
      </c>
      <c r="C7559" s="17">
        <v>43</v>
      </c>
      <c r="D7559" s="17">
        <v>77.430000000000007</v>
      </c>
      <c r="E7559" s="17">
        <v>15098</v>
      </c>
      <c r="F7559" s="17">
        <v>336249.85999999987</v>
      </c>
    </row>
    <row r="7560" spans="2:6" x14ac:dyDescent="0.25">
      <c r="B7560" s="14">
        <v>7515</v>
      </c>
      <c r="C7560" s="17">
        <v>42</v>
      </c>
      <c r="D7560" s="17">
        <v>100.34</v>
      </c>
      <c r="E7560" s="17">
        <v>8735</v>
      </c>
      <c r="F7560" s="17">
        <v>-355074.9</v>
      </c>
    </row>
    <row r="7561" spans="2:6" x14ac:dyDescent="0.25">
      <c r="B7561" s="14">
        <v>7516</v>
      </c>
      <c r="C7561" s="17">
        <v>42</v>
      </c>
      <c r="D7561" s="17">
        <v>80.790000000000006</v>
      </c>
      <c r="E7561" s="17">
        <v>10182</v>
      </c>
      <c r="F7561" s="17">
        <v>-74029.780000000028</v>
      </c>
    </row>
    <row r="7562" spans="2:6" x14ac:dyDescent="0.25">
      <c r="B7562" s="14">
        <v>7517</v>
      </c>
      <c r="C7562" s="17">
        <v>42</v>
      </c>
      <c r="D7562" s="17">
        <v>87.87</v>
      </c>
      <c r="E7562" s="17">
        <v>22142</v>
      </c>
      <c r="F7562" s="17">
        <v>680676.46</v>
      </c>
    </row>
    <row r="7563" spans="2:6" x14ac:dyDescent="0.25">
      <c r="B7563" s="14">
        <v>7518</v>
      </c>
      <c r="C7563" s="17">
        <v>41</v>
      </c>
      <c r="D7563" s="17">
        <v>97.15</v>
      </c>
      <c r="E7563" s="17">
        <v>14288</v>
      </c>
      <c r="F7563" s="17">
        <v>19424.79999999993</v>
      </c>
    </row>
    <row r="7564" spans="2:6" x14ac:dyDescent="0.25">
      <c r="B7564" s="14">
        <v>7519</v>
      </c>
      <c r="C7564" s="17">
        <v>43</v>
      </c>
      <c r="D7564" s="17">
        <v>89.53</v>
      </c>
      <c r="E7564" s="17">
        <v>8964</v>
      </c>
      <c r="F7564" s="17">
        <v>-254162.92000000004</v>
      </c>
    </row>
    <row r="7565" spans="2:6" x14ac:dyDescent="0.25">
      <c r="B7565" s="14">
        <v>7520</v>
      </c>
      <c r="C7565" s="17">
        <v>45</v>
      </c>
      <c r="D7565" s="17">
        <v>78.83</v>
      </c>
      <c r="E7565" s="17">
        <v>15883</v>
      </c>
      <c r="F7565" s="17">
        <v>343925.1100000001</v>
      </c>
    </row>
    <row r="7566" spans="2:6" x14ac:dyDescent="0.25">
      <c r="B7566" s="14">
        <v>7521</v>
      </c>
      <c r="C7566" s="17">
        <v>43</v>
      </c>
      <c r="D7566" s="17">
        <v>91.25</v>
      </c>
      <c r="E7566" s="17">
        <v>8399</v>
      </c>
      <c r="F7566" s="17">
        <v>-306164.75</v>
      </c>
    </row>
    <row r="7567" spans="2:6" x14ac:dyDescent="0.25">
      <c r="B7567" s="14">
        <v>7522</v>
      </c>
      <c r="C7567" s="17">
        <v>43</v>
      </c>
      <c r="D7567" s="17">
        <v>76.3</v>
      </c>
      <c r="E7567" s="17">
        <v>15445</v>
      </c>
      <c r="F7567" s="17">
        <v>380966.5</v>
      </c>
    </row>
    <row r="7568" spans="2:6" x14ac:dyDescent="0.25">
      <c r="B7568" s="14">
        <v>7523</v>
      </c>
      <c r="C7568" s="17">
        <v>42</v>
      </c>
      <c r="D7568" s="17">
        <v>99.4</v>
      </c>
      <c r="E7568" s="17">
        <v>12467</v>
      </c>
      <c r="F7568" s="17">
        <v>-131900.80000000005</v>
      </c>
    </row>
    <row r="7569" spans="2:6" x14ac:dyDescent="0.25">
      <c r="B7569" s="14">
        <v>7524</v>
      </c>
      <c r="C7569" s="17">
        <v>41</v>
      </c>
      <c r="D7569" s="17">
        <v>82.17</v>
      </c>
      <c r="E7569" s="17">
        <v>7397</v>
      </c>
      <c r="F7569" s="17">
        <v>-289085.49</v>
      </c>
    </row>
    <row r="7570" spans="2:6" x14ac:dyDescent="0.25">
      <c r="B7570" s="14">
        <v>7525</v>
      </c>
      <c r="C7570" s="17">
        <v>42</v>
      </c>
      <c r="D7570" s="17">
        <v>77.8</v>
      </c>
      <c r="E7570" s="17">
        <v>15359</v>
      </c>
      <c r="F7570" s="17">
        <v>366432.80000000005</v>
      </c>
    </row>
    <row r="7571" spans="2:6" x14ac:dyDescent="0.25">
      <c r="B7571" s="14">
        <v>7526</v>
      </c>
      <c r="C7571" s="17">
        <v>39</v>
      </c>
      <c r="D7571" s="17">
        <v>87.59</v>
      </c>
      <c r="E7571" s="17">
        <v>2885</v>
      </c>
      <c r="F7571" s="17">
        <v>-641097.15</v>
      </c>
    </row>
    <row r="7572" spans="2:6" x14ac:dyDescent="0.25">
      <c r="B7572" s="14">
        <v>7527</v>
      </c>
      <c r="C7572" s="17">
        <v>45</v>
      </c>
      <c r="D7572" s="17">
        <v>84.95</v>
      </c>
      <c r="E7572" s="17">
        <v>18938</v>
      </c>
      <c r="F7572" s="17">
        <v>457668.89999999991</v>
      </c>
    </row>
    <row r="7573" spans="2:6" x14ac:dyDescent="0.25">
      <c r="B7573" s="14">
        <v>7528</v>
      </c>
      <c r="C7573" s="17">
        <v>43</v>
      </c>
      <c r="D7573" s="17">
        <v>96.12</v>
      </c>
      <c r="E7573" s="17">
        <v>8743</v>
      </c>
      <c r="F7573" s="17">
        <v>-326469.16000000003</v>
      </c>
    </row>
    <row r="7574" spans="2:6" x14ac:dyDescent="0.25">
      <c r="B7574" s="14">
        <v>7529</v>
      </c>
      <c r="C7574" s="17">
        <v>41</v>
      </c>
      <c r="D7574" s="17">
        <v>98.26</v>
      </c>
      <c r="E7574" s="17">
        <v>14569</v>
      </c>
      <c r="F7574" s="17">
        <v>20352.059999999939</v>
      </c>
    </row>
    <row r="7575" spans="2:6" x14ac:dyDescent="0.25">
      <c r="B7575" s="14">
        <v>7530</v>
      </c>
      <c r="C7575" s="17">
        <v>44</v>
      </c>
      <c r="D7575" s="17">
        <v>101.96</v>
      </c>
      <c r="E7575" s="17">
        <v>13835</v>
      </c>
      <c r="F7575" s="17">
        <v>-116191.59999999986</v>
      </c>
    </row>
    <row r="7576" spans="2:6" x14ac:dyDescent="0.25">
      <c r="B7576" s="14">
        <v>7531</v>
      </c>
      <c r="C7576" s="17">
        <v>42</v>
      </c>
      <c r="D7576" s="17">
        <v>104.33</v>
      </c>
      <c r="E7576" s="17">
        <v>11844</v>
      </c>
      <c r="F7576" s="17">
        <v>-226176.52000000002</v>
      </c>
    </row>
    <row r="7577" spans="2:6" x14ac:dyDescent="0.25">
      <c r="B7577" s="14">
        <v>7532</v>
      </c>
      <c r="C7577" s="17">
        <v>41</v>
      </c>
      <c r="D7577" s="17">
        <v>82.55</v>
      </c>
      <c r="E7577" s="17">
        <v>8843</v>
      </c>
      <c r="F7577" s="17">
        <v>-182795.65000000002</v>
      </c>
    </row>
    <row r="7578" spans="2:6" x14ac:dyDescent="0.25">
      <c r="B7578" s="14">
        <v>7533</v>
      </c>
      <c r="C7578" s="17">
        <v>41</v>
      </c>
      <c r="D7578" s="17">
        <v>85.65</v>
      </c>
      <c r="E7578" s="17">
        <v>20795</v>
      </c>
      <c r="F7578" s="17">
        <v>654518.24999999977</v>
      </c>
    </row>
    <row r="7579" spans="2:6" x14ac:dyDescent="0.25">
      <c r="B7579" s="14">
        <v>7534</v>
      </c>
      <c r="C7579" s="17">
        <v>42</v>
      </c>
      <c r="D7579" s="17">
        <v>102.55</v>
      </c>
      <c r="E7579" s="17">
        <v>22791</v>
      </c>
      <c r="F7579" s="17">
        <v>390969.94999999995</v>
      </c>
    </row>
    <row r="7580" spans="2:6" x14ac:dyDescent="0.25">
      <c r="B7580" s="14">
        <v>7535</v>
      </c>
      <c r="C7580" s="17">
        <v>40</v>
      </c>
      <c r="D7580" s="17">
        <v>82.15</v>
      </c>
      <c r="E7580" s="17">
        <v>11952</v>
      </c>
      <c r="F7580" s="17">
        <v>68511.199999999953</v>
      </c>
    </row>
    <row r="7581" spans="2:6" x14ac:dyDescent="0.25">
      <c r="B7581" s="14">
        <v>7536</v>
      </c>
      <c r="C7581" s="17">
        <v>40</v>
      </c>
      <c r="D7581" s="17">
        <v>87.53</v>
      </c>
      <c r="E7581" s="17">
        <v>13537</v>
      </c>
      <c r="F7581" s="17">
        <v>117489.39000000001</v>
      </c>
    </row>
    <row r="7582" spans="2:6" x14ac:dyDescent="0.25">
      <c r="B7582" s="14">
        <v>7537</v>
      </c>
      <c r="C7582" s="17">
        <v>42</v>
      </c>
      <c r="D7582" s="17">
        <v>92.15</v>
      </c>
      <c r="E7582" s="17">
        <v>16858</v>
      </c>
      <c r="F7582" s="17">
        <v>243241.29999999981</v>
      </c>
    </row>
    <row r="7583" spans="2:6" x14ac:dyDescent="0.25">
      <c r="B7583" s="14">
        <v>7538</v>
      </c>
      <c r="C7583" s="17">
        <v>39</v>
      </c>
      <c r="D7583" s="17">
        <v>90.92</v>
      </c>
      <c r="E7583" s="17">
        <v>21604</v>
      </c>
      <c r="F7583" s="17">
        <v>642404.32000000007</v>
      </c>
    </row>
    <row r="7584" spans="2:6" x14ac:dyDescent="0.25">
      <c r="B7584" s="14">
        <v>7539</v>
      </c>
      <c r="C7584" s="17">
        <v>44</v>
      </c>
      <c r="D7584" s="17">
        <v>90.17</v>
      </c>
      <c r="E7584" s="17">
        <v>16586</v>
      </c>
      <c r="F7584" s="17">
        <v>225270.37999999989</v>
      </c>
    </row>
    <row r="7585" spans="2:6" x14ac:dyDescent="0.25">
      <c r="B7585" s="14">
        <v>7540</v>
      </c>
      <c r="C7585" s="17">
        <v>43</v>
      </c>
      <c r="D7585" s="17">
        <v>77.150000000000006</v>
      </c>
      <c r="E7585" s="17">
        <v>23898</v>
      </c>
      <c r="F7585" s="17">
        <v>1034357.2999999998</v>
      </c>
    </row>
    <row r="7586" spans="2:6" x14ac:dyDescent="0.25">
      <c r="B7586" s="14">
        <v>7541</v>
      </c>
      <c r="C7586" s="17">
        <v>42</v>
      </c>
      <c r="D7586" s="17">
        <v>87.29</v>
      </c>
      <c r="E7586" s="17">
        <v>11315</v>
      </c>
      <c r="F7586" s="17">
        <v>-61231.350000000093</v>
      </c>
    </row>
    <row r="7587" spans="2:6" x14ac:dyDescent="0.25">
      <c r="B7587" s="14">
        <v>7542</v>
      </c>
      <c r="C7587" s="17">
        <v>39</v>
      </c>
      <c r="D7587" s="17">
        <v>85.25</v>
      </c>
      <c r="E7587" s="17">
        <v>19170</v>
      </c>
      <c r="F7587" s="17">
        <v>582957.5</v>
      </c>
    </row>
    <row r="7588" spans="2:6" x14ac:dyDescent="0.25">
      <c r="B7588" s="14">
        <v>7543</v>
      </c>
      <c r="C7588" s="17">
        <v>41</v>
      </c>
      <c r="D7588" s="17">
        <v>82.87</v>
      </c>
      <c r="E7588" s="17">
        <v>14855</v>
      </c>
      <c r="F7588" s="17">
        <v>266056.14999999991</v>
      </c>
    </row>
    <row r="7589" spans="2:6" x14ac:dyDescent="0.25">
      <c r="B7589" s="14">
        <v>7544</v>
      </c>
      <c r="C7589" s="17">
        <v>39</v>
      </c>
      <c r="D7589" s="17">
        <v>79.790000000000006</v>
      </c>
      <c r="E7589" s="17">
        <v>18681</v>
      </c>
      <c r="F7589" s="17">
        <v>648403.00999999978</v>
      </c>
    </row>
    <row r="7590" spans="2:6" x14ac:dyDescent="0.25">
      <c r="B7590" s="14">
        <v>7545</v>
      </c>
      <c r="C7590" s="17">
        <v>40</v>
      </c>
      <c r="D7590" s="17">
        <v>91.86</v>
      </c>
      <c r="E7590" s="17">
        <v>21863</v>
      </c>
      <c r="F7590" s="17">
        <v>617881.82000000007</v>
      </c>
    </row>
    <row r="7591" spans="2:6" x14ac:dyDescent="0.25">
      <c r="B7591" s="14">
        <v>7546</v>
      </c>
      <c r="C7591" s="17">
        <v>41</v>
      </c>
      <c r="D7591" s="17">
        <v>90.18</v>
      </c>
      <c r="E7591" s="17">
        <v>17126</v>
      </c>
      <c r="F7591" s="17">
        <v>311485.31999999983</v>
      </c>
    </row>
    <row r="7592" spans="2:6" x14ac:dyDescent="0.25">
      <c r="B7592" s="14">
        <v>7547</v>
      </c>
      <c r="C7592" s="17">
        <v>43</v>
      </c>
      <c r="D7592" s="17">
        <v>88.45</v>
      </c>
      <c r="E7592" s="17">
        <v>10128</v>
      </c>
      <c r="F7592" s="17">
        <v>-165853.59999999998</v>
      </c>
    </row>
    <row r="7593" spans="2:6" x14ac:dyDescent="0.25">
      <c r="B7593" s="14">
        <v>7548</v>
      </c>
      <c r="C7593" s="17">
        <v>42</v>
      </c>
      <c r="D7593" s="17">
        <v>103.18</v>
      </c>
      <c r="E7593" s="17">
        <v>14016</v>
      </c>
      <c r="F7593" s="17">
        <v>-95658.880000000121</v>
      </c>
    </row>
    <row r="7594" spans="2:6" x14ac:dyDescent="0.25">
      <c r="B7594" s="14">
        <v>7549</v>
      </c>
      <c r="C7594" s="17">
        <v>42</v>
      </c>
      <c r="D7594" s="17">
        <v>98.31</v>
      </c>
      <c r="E7594" s="17">
        <v>16032</v>
      </c>
      <c r="F7594" s="17">
        <v>90918.079999999958</v>
      </c>
    </row>
    <row r="7595" spans="2:6" x14ac:dyDescent="0.25">
      <c r="B7595" s="14">
        <v>7550</v>
      </c>
      <c r="C7595" s="17">
        <v>41</v>
      </c>
      <c r="D7595" s="17">
        <v>76.69</v>
      </c>
      <c r="E7595" s="17">
        <v>16927</v>
      </c>
      <c r="F7595" s="17">
        <v>526334.37000000011</v>
      </c>
    </row>
    <row r="7596" spans="2:6" x14ac:dyDescent="0.25">
      <c r="B7596" s="14">
        <v>7551</v>
      </c>
      <c r="C7596" s="17">
        <v>43</v>
      </c>
      <c r="D7596" s="17">
        <v>96.24</v>
      </c>
      <c r="E7596" s="17">
        <v>16439</v>
      </c>
      <c r="F7596" s="17">
        <v>132394.64000000013</v>
      </c>
    </row>
    <row r="7597" spans="2:6" x14ac:dyDescent="0.25">
      <c r="B7597" s="14">
        <v>7552</v>
      </c>
      <c r="C7597" s="17">
        <v>40</v>
      </c>
      <c r="D7597" s="17">
        <v>81.08</v>
      </c>
      <c r="E7597" s="17">
        <v>21328</v>
      </c>
      <c r="F7597" s="17">
        <v>811877.76</v>
      </c>
    </row>
    <row r="7598" spans="2:6" x14ac:dyDescent="0.25">
      <c r="B7598" s="14">
        <v>7553</v>
      </c>
      <c r="C7598" s="17">
        <v>41</v>
      </c>
      <c r="D7598" s="17">
        <v>104.55</v>
      </c>
      <c r="E7598" s="17">
        <v>23728</v>
      </c>
      <c r="F7598" s="17">
        <v>418261.60000000009</v>
      </c>
    </row>
    <row r="7599" spans="2:6" x14ac:dyDescent="0.25">
      <c r="B7599" s="14">
        <v>7554</v>
      </c>
      <c r="C7599" s="17">
        <v>42</v>
      </c>
      <c r="D7599" s="17">
        <v>96.44</v>
      </c>
      <c r="E7599" s="17">
        <v>17089</v>
      </c>
      <c r="F7599" s="17">
        <v>184909.84000000008</v>
      </c>
    </row>
    <row r="7600" spans="2:6" x14ac:dyDescent="0.25">
      <c r="B7600" s="14">
        <v>7555</v>
      </c>
      <c r="C7600" s="17">
        <v>42</v>
      </c>
      <c r="D7600" s="17">
        <v>86.65</v>
      </c>
      <c r="E7600" s="17">
        <v>9706</v>
      </c>
      <c r="F7600" s="17">
        <v>-167182.90000000002</v>
      </c>
    </row>
    <row r="7601" spans="2:6" x14ac:dyDescent="0.25">
      <c r="B7601" s="14">
        <v>7556</v>
      </c>
      <c r="C7601" s="17">
        <v>40</v>
      </c>
      <c r="D7601" s="17">
        <v>84.28</v>
      </c>
      <c r="E7601" s="17">
        <v>11829</v>
      </c>
      <c r="F7601" s="17">
        <v>33862.880000000005</v>
      </c>
    </row>
    <row r="7602" spans="2:6" x14ac:dyDescent="0.25">
      <c r="B7602" s="14">
        <v>7557</v>
      </c>
      <c r="C7602" s="17">
        <v>42</v>
      </c>
      <c r="D7602" s="17">
        <v>80.22</v>
      </c>
      <c r="E7602" s="17">
        <v>20793</v>
      </c>
      <c r="F7602" s="17">
        <v>746486.54</v>
      </c>
    </row>
    <row r="7603" spans="2:6" x14ac:dyDescent="0.25">
      <c r="B7603" s="14">
        <v>7558</v>
      </c>
      <c r="C7603" s="17">
        <v>42</v>
      </c>
      <c r="D7603" s="17">
        <v>82.07</v>
      </c>
      <c r="E7603" s="17">
        <v>25320</v>
      </c>
      <c r="F7603" s="17">
        <v>1047227.6000000001</v>
      </c>
    </row>
    <row r="7604" spans="2:6" x14ac:dyDescent="0.25">
      <c r="B7604" s="14">
        <v>7559</v>
      </c>
      <c r="C7604" s="17">
        <v>42</v>
      </c>
      <c r="D7604" s="17">
        <v>98.97</v>
      </c>
      <c r="E7604" s="17">
        <v>18314</v>
      </c>
      <c r="F7604" s="17">
        <v>212761.41999999993</v>
      </c>
    </row>
    <row r="7605" spans="2:6" x14ac:dyDescent="0.25">
      <c r="B7605" s="14">
        <v>7560</v>
      </c>
      <c r="C7605" s="17">
        <v>42</v>
      </c>
      <c r="D7605" s="17">
        <v>80.83</v>
      </c>
      <c r="E7605" s="17">
        <v>22284</v>
      </c>
      <c r="F7605" s="17">
        <v>847372.28</v>
      </c>
    </row>
    <row r="7606" spans="2:6" x14ac:dyDescent="0.25">
      <c r="B7606" s="14">
        <v>7561</v>
      </c>
      <c r="C7606" s="17">
        <v>42</v>
      </c>
      <c r="D7606" s="17">
        <v>85.36</v>
      </c>
      <c r="E7606" s="17">
        <v>14587</v>
      </c>
      <c r="F7606" s="17">
        <v>195012.68000000005</v>
      </c>
    </row>
    <row r="7607" spans="2:6" x14ac:dyDescent="0.25">
      <c r="B7607" s="14">
        <v>7562</v>
      </c>
      <c r="C7607" s="17">
        <v>44</v>
      </c>
      <c r="D7607" s="17">
        <v>88.41</v>
      </c>
      <c r="E7607" s="17">
        <v>22033</v>
      </c>
      <c r="F7607" s="17">
        <v>617177.47</v>
      </c>
    </row>
    <row r="7608" spans="2:6" x14ac:dyDescent="0.25">
      <c r="B7608" s="14">
        <v>7563</v>
      </c>
      <c r="C7608" s="17">
        <v>39</v>
      </c>
      <c r="D7608" s="17">
        <v>93.87</v>
      </c>
      <c r="E7608" s="17">
        <v>9154</v>
      </c>
      <c r="F7608" s="17">
        <v>-244645.9800000001</v>
      </c>
    </row>
    <row r="7609" spans="2:6" x14ac:dyDescent="0.25">
      <c r="B7609" s="14">
        <v>7564</v>
      </c>
      <c r="C7609" s="17">
        <v>43</v>
      </c>
      <c r="D7609" s="17">
        <v>97.59</v>
      </c>
      <c r="E7609" s="17">
        <v>13083</v>
      </c>
      <c r="F7609" s="17">
        <v>-85821.970000000088</v>
      </c>
    </row>
    <row r="7610" spans="2:6" x14ac:dyDescent="0.25">
      <c r="B7610" s="14">
        <v>7565</v>
      </c>
      <c r="C7610" s="17">
        <v>41</v>
      </c>
      <c r="D7610" s="17">
        <v>103.9</v>
      </c>
      <c r="E7610" s="17">
        <v>10462</v>
      </c>
      <c r="F7610" s="17">
        <v>-284005.80000000005</v>
      </c>
    </row>
    <row r="7611" spans="2:6" x14ac:dyDescent="0.25">
      <c r="B7611" s="14">
        <v>7566</v>
      </c>
      <c r="C7611" s="17">
        <v>43</v>
      </c>
      <c r="D7611" s="17">
        <v>103.52</v>
      </c>
      <c r="E7611" s="17">
        <v>9588</v>
      </c>
      <c r="F7611" s="17">
        <v>-346821.75999999995</v>
      </c>
    </row>
    <row r="7612" spans="2:6" x14ac:dyDescent="0.25">
      <c r="B7612" s="14">
        <v>7567</v>
      </c>
      <c r="C7612" s="17">
        <v>40</v>
      </c>
      <c r="D7612" s="17">
        <v>80.84</v>
      </c>
      <c r="E7612" s="17">
        <v>7754</v>
      </c>
      <c r="F7612" s="17">
        <v>-243947.36</v>
      </c>
    </row>
    <row r="7613" spans="2:6" x14ac:dyDescent="0.25">
      <c r="B7613" s="14">
        <v>7568</v>
      </c>
      <c r="C7613" s="17">
        <v>40</v>
      </c>
      <c r="D7613" s="17">
        <v>100.73</v>
      </c>
      <c r="E7613" s="17">
        <v>17056</v>
      </c>
      <c r="F7613" s="17">
        <v>143853.11999999988</v>
      </c>
    </row>
    <row r="7614" spans="2:6" x14ac:dyDescent="0.25">
      <c r="B7614" s="14">
        <v>7569</v>
      </c>
      <c r="C7614" s="17">
        <v>39</v>
      </c>
      <c r="D7614" s="17">
        <v>76.739999999999995</v>
      </c>
      <c r="E7614" s="17">
        <v>11900</v>
      </c>
      <c r="F7614" s="17">
        <v>140794.00000000012</v>
      </c>
    </row>
    <row r="7615" spans="2:6" x14ac:dyDescent="0.25">
      <c r="B7615" s="14">
        <v>7570</v>
      </c>
      <c r="C7615" s="17">
        <v>39</v>
      </c>
      <c r="D7615" s="17">
        <v>84.07</v>
      </c>
      <c r="E7615" s="17">
        <v>22064</v>
      </c>
      <c r="F7615" s="17">
        <v>825319.52000000025</v>
      </c>
    </row>
    <row r="7616" spans="2:6" x14ac:dyDescent="0.25">
      <c r="B7616" s="14">
        <v>7571</v>
      </c>
      <c r="C7616" s="17">
        <v>43</v>
      </c>
      <c r="D7616" s="17">
        <v>103.62</v>
      </c>
      <c r="E7616" s="17">
        <v>23652</v>
      </c>
      <c r="F7616" s="17">
        <v>388891.75999999978</v>
      </c>
    </row>
    <row r="7617" spans="2:6" x14ac:dyDescent="0.25">
      <c r="B7617" s="14">
        <v>7572</v>
      </c>
      <c r="C7617" s="17">
        <v>40</v>
      </c>
      <c r="D7617" s="17">
        <v>97.13</v>
      </c>
      <c r="E7617" s="17">
        <v>23621</v>
      </c>
      <c r="F7617" s="17">
        <v>611431.27</v>
      </c>
    </row>
    <row r="7618" spans="2:6" x14ac:dyDescent="0.25">
      <c r="B7618" s="14">
        <v>7573</v>
      </c>
      <c r="C7618" s="17">
        <v>45</v>
      </c>
      <c r="D7618" s="17">
        <v>89.43</v>
      </c>
      <c r="E7618" s="17">
        <v>7674</v>
      </c>
      <c r="F7618" s="17">
        <v>-354489.82000000007</v>
      </c>
    </row>
    <row r="7619" spans="2:6" x14ac:dyDescent="0.25">
      <c r="B7619" s="14">
        <v>7574</v>
      </c>
      <c r="C7619" s="17">
        <v>39</v>
      </c>
      <c r="D7619" s="17">
        <v>83.08</v>
      </c>
      <c r="E7619" s="17">
        <v>20448</v>
      </c>
      <c r="F7619" s="17">
        <v>722860.16000000015</v>
      </c>
    </row>
    <row r="7620" spans="2:6" x14ac:dyDescent="0.25">
      <c r="B7620" s="14">
        <v>7575</v>
      </c>
      <c r="C7620" s="17">
        <v>41</v>
      </c>
      <c r="D7620" s="17">
        <v>99.9</v>
      </c>
      <c r="E7620" s="17">
        <v>12764</v>
      </c>
      <c r="F7620" s="17">
        <v>-108411.60000000009</v>
      </c>
    </row>
    <row r="7621" spans="2:6" x14ac:dyDescent="0.25">
      <c r="B7621" s="14">
        <v>7576</v>
      </c>
      <c r="C7621" s="17">
        <v>44</v>
      </c>
      <c r="D7621" s="17">
        <v>78.209999999999994</v>
      </c>
      <c r="E7621" s="17">
        <v>13081</v>
      </c>
      <c r="F7621" s="17">
        <v>154489.99000000011</v>
      </c>
    </row>
    <row r="7622" spans="2:6" x14ac:dyDescent="0.25">
      <c r="B7622" s="14">
        <v>7577</v>
      </c>
      <c r="C7622" s="17">
        <v>44</v>
      </c>
      <c r="D7622" s="17">
        <v>95.96</v>
      </c>
      <c r="E7622" s="17">
        <v>23082</v>
      </c>
      <c r="F7622" s="17">
        <v>512761.28000000026</v>
      </c>
    </row>
    <row r="7623" spans="2:6" x14ac:dyDescent="0.25">
      <c r="B7623" s="14">
        <v>7578</v>
      </c>
      <c r="C7623" s="17">
        <v>42</v>
      </c>
      <c r="D7623" s="17">
        <v>101.93</v>
      </c>
      <c r="E7623" s="17">
        <v>22132</v>
      </c>
      <c r="F7623" s="17">
        <v>368809.23999999976</v>
      </c>
    </row>
    <row r="7624" spans="2:6" x14ac:dyDescent="0.25">
      <c r="B7624" s="14">
        <v>7579</v>
      </c>
      <c r="C7624" s="17">
        <v>41</v>
      </c>
      <c r="D7624" s="17">
        <v>103.67</v>
      </c>
      <c r="E7624" s="17">
        <v>26067</v>
      </c>
      <c r="F7624" s="17">
        <v>566220.10999999987</v>
      </c>
    </row>
    <row r="7625" spans="2:6" x14ac:dyDescent="0.25">
      <c r="B7625" s="14">
        <v>7580</v>
      </c>
      <c r="C7625" s="17">
        <v>40</v>
      </c>
      <c r="D7625" s="17">
        <v>75.430000000000007</v>
      </c>
      <c r="E7625" s="17">
        <v>17951</v>
      </c>
      <c r="F7625" s="17">
        <v>650165.06999999983</v>
      </c>
    </row>
    <row r="7626" spans="2:6" x14ac:dyDescent="0.25">
      <c r="B7626" s="14">
        <v>7581</v>
      </c>
      <c r="C7626" s="17">
        <v>45</v>
      </c>
      <c r="D7626" s="17">
        <v>81.8</v>
      </c>
      <c r="E7626" s="17">
        <v>17567</v>
      </c>
      <c r="F7626" s="17">
        <v>418337.40000000014</v>
      </c>
    </row>
    <row r="7627" spans="2:6" x14ac:dyDescent="0.25">
      <c r="B7627" s="14">
        <v>7582</v>
      </c>
      <c r="C7627" s="17">
        <v>43</v>
      </c>
      <c r="D7627" s="17">
        <v>98.21</v>
      </c>
      <c r="E7627" s="17">
        <v>13688</v>
      </c>
      <c r="F7627" s="17">
        <v>-58970.479999999865</v>
      </c>
    </row>
    <row r="7628" spans="2:6" x14ac:dyDescent="0.25">
      <c r="B7628" s="14">
        <v>7583</v>
      </c>
      <c r="C7628" s="17">
        <v>41</v>
      </c>
      <c r="D7628" s="17">
        <v>75.790000000000006</v>
      </c>
      <c r="E7628" s="17">
        <v>23142</v>
      </c>
      <c r="F7628" s="17">
        <v>1052503.8199999998</v>
      </c>
    </row>
    <row r="7629" spans="2:6" x14ac:dyDescent="0.25">
      <c r="B7629" s="14">
        <v>7584</v>
      </c>
      <c r="C7629" s="17">
        <v>40</v>
      </c>
      <c r="D7629" s="17">
        <v>91.19</v>
      </c>
      <c r="E7629" s="17">
        <v>8028</v>
      </c>
      <c r="F7629" s="17">
        <v>-305621.31999999995</v>
      </c>
    </row>
    <row r="7630" spans="2:6" x14ac:dyDescent="0.25">
      <c r="B7630" s="14">
        <v>7585</v>
      </c>
      <c r="C7630" s="17">
        <v>41</v>
      </c>
      <c r="D7630" s="17">
        <v>91.28</v>
      </c>
      <c r="E7630" s="17">
        <v>15413</v>
      </c>
      <c r="F7630" s="17">
        <v>178355.36</v>
      </c>
    </row>
    <row r="7631" spans="2:6" x14ac:dyDescent="0.25">
      <c r="B7631" s="14">
        <v>7586</v>
      </c>
      <c r="C7631" s="17">
        <v>44</v>
      </c>
      <c r="D7631" s="17">
        <v>78.150000000000006</v>
      </c>
      <c r="E7631" s="17">
        <v>23503</v>
      </c>
      <c r="F7631" s="17">
        <v>956205.54999999981</v>
      </c>
    </row>
    <row r="7632" spans="2:6" x14ac:dyDescent="0.25">
      <c r="B7632" s="14">
        <v>7587</v>
      </c>
      <c r="C7632" s="17">
        <v>43</v>
      </c>
      <c r="D7632" s="17">
        <v>87.08</v>
      </c>
      <c r="E7632" s="17">
        <v>9425</v>
      </c>
      <c r="F7632" s="17">
        <v>-200429</v>
      </c>
    </row>
    <row r="7633" spans="2:6" x14ac:dyDescent="0.25">
      <c r="B7633" s="14">
        <v>7588</v>
      </c>
      <c r="C7633" s="17">
        <v>43</v>
      </c>
      <c r="D7633" s="17">
        <v>94.78</v>
      </c>
      <c r="E7633" s="17">
        <v>14205</v>
      </c>
      <c r="F7633" s="17">
        <v>19630.099999999977</v>
      </c>
    </row>
    <row r="7634" spans="2:6" x14ac:dyDescent="0.25">
      <c r="B7634" s="14">
        <v>7589</v>
      </c>
      <c r="C7634" s="17">
        <v>42</v>
      </c>
      <c r="D7634" s="17">
        <v>86.59</v>
      </c>
      <c r="E7634" s="17">
        <v>19155</v>
      </c>
      <c r="F7634" s="17">
        <v>498703.55000000005</v>
      </c>
    </row>
    <row r="7635" spans="2:6" x14ac:dyDescent="0.25">
      <c r="B7635" s="14">
        <v>7590</v>
      </c>
      <c r="C7635" s="17">
        <v>42</v>
      </c>
      <c r="D7635" s="17">
        <v>77.09</v>
      </c>
      <c r="E7635" s="17">
        <v>15310</v>
      </c>
      <c r="F7635" s="17">
        <v>373422.09999999986</v>
      </c>
    </row>
    <row r="7636" spans="2:6" x14ac:dyDescent="0.25">
      <c r="B7636" s="14">
        <v>7591</v>
      </c>
      <c r="C7636" s="17">
        <v>44</v>
      </c>
      <c r="D7636" s="17">
        <v>88.2</v>
      </c>
      <c r="E7636" s="17">
        <v>22137</v>
      </c>
      <c r="F7636" s="17">
        <v>628751.59999999986</v>
      </c>
    </row>
    <row r="7637" spans="2:6" x14ac:dyDescent="0.25">
      <c r="B7637" s="14">
        <v>7592</v>
      </c>
      <c r="C7637" s="17">
        <v>41</v>
      </c>
      <c r="D7637" s="17">
        <v>81.56</v>
      </c>
      <c r="E7637" s="17">
        <v>24096</v>
      </c>
      <c r="F7637" s="17">
        <v>991898.24</v>
      </c>
    </row>
    <row r="7638" spans="2:6" x14ac:dyDescent="0.25">
      <c r="B7638" s="14">
        <v>7593</v>
      </c>
      <c r="C7638" s="17">
        <v>40</v>
      </c>
      <c r="D7638" s="17">
        <v>79.430000000000007</v>
      </c>
      <c r="E7638" s="17">
        <v>17094</v>
      </c>
      <c r="F7638" s="17">
        <v>510169.57999999984</v>
      </c>
    </row>
    <row r="7639" spans="2:6" x14ac:dyDescent="0.25">
      <c r="B7639" s="14">
        <v>7594</v>
      </c>
      <c r="C7639" s="17">
        <v>41</v>
      </c>
      <c r="D7639" s="17">
        <v>93.17</v>
      </c>
      <c r="E7639" s="17">
        <v>22413</v>
      </c>
      <c r="F7639" s="17">
        <v>603034.79</v>
      </c>
    </row>
    <row r="7640" spans="2:6" x14ac:dyDescent="0.25">
      <c r="B7640" s="14">
        <v>7595</v>
      </c>
      <c r="C7640" s="17">
        <v>39</v>
      </c>
      <c r="D7640" s="17">
        <v>82.01</v>
      </c>
      <c r="E7640" s="17">
        <v>21026</v>
      </c>
      <c r="F7640" s="17">
        <v>789817.74</v>
      </c>
    </row>
    <row r="7641" spans="2:6" x14ac:dyDescent="0.25">
      <c r="B7641" s="14">
        <v>7596</v>
      </c>
      <c r="C7641" s="17">
        <v>39</v>
      </c>
      <c r="D7641" s="17">
        <v>94.92</v>
      </c>
      <c r="E7641" s="17">
        <v>16470</v>
      </c>
      <c r="F7641" s="17">
        <v>221867.59999999986</v>
      </c>
    </row>
    <row r="7642" spans="2:6" x14ac:dyDescent="0.25">
      <c r="B7642" s="14">
        <v>7597</v>
      </c>
      <c r="C7642" s="17">
        <v>40</v>
      </c>
      <c r="D7642" s="17">
        <v>92.58</v>
      </c>
      <c r="E7642" s="17">
        <v>8534</v>
      </c>
      <c r="F7642" s="17">
        <v>-283171.71999999997</v>
      </c>
    </row>
    <row r="7643" spans="2:6" x14ac:dyDescent="0.25">
      <c r="B7643" s="14">
        <v>7598</v>
      </c>
      <c r="C7643" s="17">
        <v>43</v>
      </c>
      <c r="D7643" s="17">
        <v>88.4</v>
      </c>
      <c r="E7643" s="17">
        <v>21677</v>
      </c>
      <c r="F7643" s="17">
        <v>615365.19999999995</v>
      </c>
    </row>
    <row r="7644" spans="2:6" x14ac:dyDescent="0.25">
      <c r="B7644" s="14">
        <v>7599</v>
      </c>
      <c r="C7644" s="17">
        <v>44</v>
      </c>
      <c r="D7644" s="17">
        <v>101.02</v>
      </c>
      <c r="E7644" s="17">
        <v>16586</v>
      </c>
      <c r="F7644" s="17">
        <v>45312.280000000028</v>
      </c>
    </row>
    <row r="7645" spans="2:6" x14ac:dyDescent="0.25">
      <c r="B7645" s="14">
        <v>7600</v>
      </c>
      <c r="C7645" s="17">
        <v>43</v>
      </c>
      <c r="D7645" s="17">
        <v>97.5</v>
      </c>
      <c r="E7645" s="17">
        <v>9522</v>
      </c>
      <c r="F7645" s="17">
        <v>-292963</v>
      </c>
    </row>
    <row r="7646" spans="2:6" x14ac:dyDescent="0.25">
      <c r="B7646" s="14">
        <v>7601</v>
      </c>
      <c r="C7646" s="17">
        <v>41</v>
      </c>
      <c r="D7646" s="17">
        <v>104.97</v>
      </c>
      <c r="E7646" s="17">
        <v>10383</v>
      </c>
      <c r="F7646" s="17">
        <v>-299389.51</v>
      </c>
    </row>
    <row r="7647" spans="2:6" x14ac:dyDescent="0.25">
      <c r="B7647" s="14">
        <v>7602</v>
      </c>
      <c r="C7647" s="17">
        <v>42</v>
      </c>
      <c r="D7647" s="17">
        <v>91.3</v>
      </c>
      <c r="E7647" s="17">
        <v>19078</v>
      </c>
      <c r="F7647" s="17">
        <v>403424.60000000009</v>
      </c>
    </row>
    <row r="7648" spans="2:6" x14ac:dyDescent="0.25">
      <c r="B7648" s="14">
        <v>7603</v>
      </c>
      <c r="C7648" s="17">
        <v>44</v>
      </c>
      <c r="D7648" s="17">
        <v>96.84</v>
      </c>
      <c r="E7648" s="17">
        <v>20055</v>
      </c>
      <c r="F7648" s="17">
        <v>316398.80000000005</v>
      </c>
    </row>
    <row r="7649" spans="2:6" x14ac:dyDescent="0.25">
      <c r="B7649" s="14">
        <v>7604</v>
      </c>
      <c r="C7649" s="17">
        <v>42</v>
      </c>
      <c r="D7649" s="17">
        <v>78.34</v>
      </c>
      <c r="E7649" s="17">
        <v>17833</v>
      </c>
      <c r="F7649" s="17">
        <v>552743.78</v>
      </c>
    </row>
    <row r="7650" spans="2:6" x14ac:dyDescent="0.25">
      <c r="B7650" s="14">
        <v>7605</v>
      </c>
      <c r="C7650" s="17">
        <v>43</v>
      </c>
      <c r="D7650" s="17">
        <v>100.48</v>
      </c>
      <c r="E7650" s="17">
        <v>9667</v>
      </c>
      <c r="F7650" s="17">
        <v>-313288.16000000003</v>
      </c>
    </row>
    <row r="7651" spans="2:6" x14ac:dyDescent="0.25">
      <c r="B7651" s="14">
        <v>7606</v>
      </c>
      <c r="C7651" s="17">
        <v>42</v>
      </c>
      <c r="D7651" s="17">
        <v>79.27</v>
      </c>
      <c r="E7651" s="17">
        <v>15226</v>
      </c>
      <c r="F7651" s="17">
        <v>333516.98</v>
      </c>
    </row>
    <row r="7652" spans="2:6" x14ac:dyDescent="0.25">
      <c r="B7652" s="14">
        <v>7607</v>
      </c>
      <c r="C7652" s="17">
        <v>42</v>
      </c>
      <c r="D7652" s="17">
        <v>96.62</v>
      </c>
      <c r="E7652" s="17">
        <v>15600</v>
      </c>
      <c r="F7652" s="17">
        <v>91927.999999999884</v>
      </c>
    </row>
    <row r="7653" spans="2:6" x14ac:dyDescent="0.25">
      <c r="B7653" s="14">
        <v>7608</v>
      </c>
      <c r="C7653" s="17">
        <v>41</v>
      </c>
      <c r="D7653" s="17">
        <v>80.569999999999993</v>
      </c>
      <c r="E7653" s="17">
        <v>20392</v>
      </c>
      <c r="F7653" s="17">
        <v>728952.56</v>
      </c>
    </row>
    <row r="7654" spans="2:6" x14ac:dyDescent="0.25">
      <c r="B7654" s="14">
        <v>7609</v>
      </c>
      <c r="C7654" s="17">
        <v>44</v>
      </c>
      <c r="D7654" s="17">
        <v>93.54</v>
      </c>
      <c r="E7654" s="17">
        <v>27619</v>
      </c>
      <c r="F7654" s="17">
        <v>847463.73999999976</v>
      </c>
    </row>
    <row r="7655" spans="2:6" x14ac:dyDescent="0.25">
      <c r="B7655" s="14">
        <v>7610</v>
      </c>
      <c r="C7655" s="17">
        <v>43</v>
      </c>
      <c r="D7655" s="17">
        <v>101.54</v>
      </c>
      <c r="E7655" s="17">
        <v>12781</v>
      </c>
      <c r="F7655" s="17">
        <v>-153946.74000000011</v>
      </c>
    </row>
    <row r="7656" spans="2:6" x14ac:dyDescent="0.25">
      <c r="B7656" s="14">
        <v>7611</v>
      </c>
      <c r="C7656" s="17">
        <v>40</v>
      </c>
      <c r="D7656" s="17">
        <v>89.08</v>
      </c>
      <c r="E7656" s="17">
        <v>16594</v>
      </c>
      <c r="F7656" s="17">
        <v>310252.48</v>
      </c>
    </row>
    <row r="7657" spans="2:6" x14ac:dyDescent="0.25">
      <c r="B7657" s="14">
        <v>7612</v>
      </c>
      <c r="C7657" s="17">
        <v>44</v>
      </c>
      <c r="D7657" s="17">
        <v>86.89</v>
      </c>
      <c r="E7657" s="17">
        <v>14411</v>
      </c>
      <c r="F7657" s="17">
        <v>131533.20999999996</v>
      </c>
    </row>
    <row r="7658" spans="2:6" x14ac:dyDescent="0.25">
      <c r="B7658" s="14">
        <v>7613</v>
      </c>
      <c r="C7658" s="17">
        <v>45</v>
      </c>
      <c r="D7658" s="17">
        <v>86.94</v>
      </c>
      <c r="E7658" s="17">
        <v>20356</v>
      </c>
      <c r="F7658" s="17">
        <v>515073.3600000001</v>
      </c>
    </row>
    <row r="7659" spans="2:6" x14ac:dyDescent="0.25">
      <c r="B7659" s="14">
        <v>7614</v>
      </c>
      <c r="C7659" s="17">
        <v>40</v>
      </c>
      <c r="D7659" s="17">
        <v>96.6</v>
      </c>
      <c r="E7659" s="17">
        <v>25948</v>
      </c>
      <c r="F7659" s="17">
        <v>769155.20000000019</v>
      </c>
    </row>
    <row r="7660" spans="2:6" x14ac:dyDescent="0.25">
      <c r="B7660" s="14">
        <v>7615</v>
      </c>
      <c r="C7660" s="17">
        <v>41</v>
      </c>
      <c r="D7660" s="17">
        <v>76.72</v>
      </c>
      <c r="E7660" s="17">
        <v>12602</v>
      </c>
      <c r="F7660" s="17">
        <v>174290.56000000006</v>
      </c>
    </row>
    <row r="7661" spans="2:6" x14ac:dyDescent="0.25">
      <c r="B7661" s="14">
        <v>7616</v>
      </c>
      <c r="C7661" s="17">
        <v>42</v>
      </c>
      <c r="D7661" s="17">
        <v>80.099999999999994</v>
      </c>
      <c r="E7661" s="17">
        <v>14046</v>
      </c>
      <c r="F7661" s="17">
        <v>230137.40000000014</v>
      </c>
    </row>
    <row r="7662" spans="2:6" x14ac:dyDescent="0.25">
      <c r="B7662" s="14">
        <v>7617</v>
      </c>
      <c r="C7662" s="17">
        <v>42</v>
      </c>
      <c r="D7662" s="17">
        <v>98.08</v>
      </c>
      <c r="E7662" s="17">
        <v>15556</v>
      </c>
      <c r="F7662" s="17">
        <v>66559.520000000019</v>
      </c>
    </row>
    <row r="7663" spans="2:6" x14ac:dyDescent="0.25">
      <c r="B7663" s="14">
        <v>7618</v>
      </c>
      <c r="C7663" s="17">
        <v>41</v>
      </c>
      <c r="D7663" s="17">
        <v>89.99</v>
      </c>
      <c r="E7663" s="17">
        <v>18042</v>
      </c>
      <c r="F7663" s="17">
        <v>377036.42000000016</v>
      </c>
    </row>
    <row r="7664" spans="2:6" x14ac:dyDescent="0.25">
      <c r="B7664" s="14">
        <v>7619</v>
      </c>
      <c r="C7664" s="17">
        <v>40</v>
      </c>
      <c r="D7664" s="17">
        <v>92.67</v>
      </c>
      <c r="E7664" s="17">
        <v>13115</v>
      </c>
      <c r="F7664" s="17">
        <v>19917.949999999953</v>
      </c>
    </row>
    <row r="7665" spans="2:6" x14ac:dyDescent="0.25">
      <c r="B7665" s="14">
        <v>7620</v>
      </c>
      <c r="C7665" s="17">
        <v>44</v>
      </c>
      <c r="D7665" s="17">
        <v>101.63</v>
      </c>
      <c r="E7665" s="17">
        <v>20377</v>
      </c>
      <c r="F7665" s="17">
        <v>237520.49</v>
      </c>
    </row>
    <row r="7666" spans="2:6" x14ac:dyDescent="0.25">
      <c r="B7666" s="14">
        <v>7621</v>
      </c>
      <c r="C7666" s="17">
        <v>45</v>
      </c>
      <c r="D7666" s="17">
        <v>75.88</v>
      </c>
      <c r="E7666" s="17">
        <v>19532</v>
      </c>
      <c r="F7666" s="17">
        <v>675839.84000000008</v>
      </c>
    </row>
    <row r="7667" spans="2:6" x14ac:dyDescent="0.25">
      <c r="B7667" s="14">
        <v>7622</v>
      </c>
      <c r="C7667" s="17">
        <v>42</v>
      </c>
      <c r="D7667" s="17">
        <v>97.42</v>
      </c>
      <c r="E7667" s="17">
        <v>17149</v>
      </c>
      <c r="F7667" s="17">
        <v>171737.41999999993</v>
      </c>
    </row>
    <row r="7668" spans="2:6" x14ac:dyDescent="0.25">
      <c r="B7668" s="14">
        <v>7623</v>
      </c>
      <c r="C7668" s="17">
        <v>40</v>
      </c>
      <c r="D7668" s="17">
        <v>75.400000000000006</v>
      </c>
      <c r="E7668" s="17">
        <v>23030</v>
      </c>
      <c r="F7668" s="17">
        <v>1075307.9999999998</v>
      </c>
    </row>
    <row r="7669" spans="2:6" x14ac:dyDescent="0.25">
      <c r="B7669" s="14">
        <v>7624</v>
      </c>
      <c r="C7669" s="17">
        <v>42</v>
      </c>
      <c r="D7669" s="17">
        <v>98.37</v>
      </c>
      <c r="E7669" s="17">
        <v>15162</v>
      </c>
      <c r="F7669" s="17">
        <v>38948.059999999939</v>
      </c>
    </row>
    <row r="7670" spans="2:6" x14ac:dyDescent="0.25">
      <c r="B7670" s="14">
        <v>7625</v>
      </c>
      <c r="C7670" s="17">
        <v>39</v>
      </c>
      <c r="D7670" s="17">
        <v>90.94</v>
      </c>
      <c r="E7670" s="17">
        <v>11862</v>
      </c>
      <c r="F7670" s="17">
        <v>-30810.280000000028</v>
      </c>
    </row>
    <row r="7671" spans="2:6" x14ac:dyDescent="0.25">
      <c r="B7671" s="14">
        <v>7626</v>
      </c>
      <c r="C7671" s="17">
        <v>39</v>
      </c>
      <c r="D7671" s="17">
        <v>78.260000000000005</v>
      </c>
      <c r="E7671" s="17">
        <v>20943</v>
      </c>
      <c r="F7671" s="17">
        <v>861880.81999999983</v>
      </c>
    </row>
    <row r="7672" spans="2:6" x14ac:dyDescent="0.25">
      <c r="B7672" s="14">
        <v>7627</v>
      </c>
      <c r="C7672" s="17">
        <v>42</v>
      </c>
      <c r="D7672" s="17">
        <v>100.81</v>
      </c>
      <c r="E7672" s="17">
        <v>32368</v>
      </c>
      <c r="F7672" s="17">
        <v>968757.91999999993</v>
      </c>
    </row>
    <row r="7673" spans="2:6" x14ac:dyDescent="0.25">
      <c r="B7673" s="14">
        <v>7628</v>
      </c>
      <c r="C7673" s="17">
        <v>39</v>
      </c>
      <c r="D7673" s="17">
        <v>88.86</v>
      </c>
      <c r="E7673" s="17">
        <v>21375</v>
      </c>
      <c r="F7673" s="17">
        <v>670617.5</v>
      </c>
    </row>
    <row r="7674" spans="2:6" x14ac:dyDescent="0.25">
      <c r="B7674" s="14">
        <v>7629</v>
      </c>
      <c r="C7674" s="17">
        <v>41</v>
      </c>
      <c r="D7674" s="17">
        <v>93.1</v>
      </c>
      <c r="E7674" s="17">
        <v>8595</v>
      </c>
      <c r="F7674" s="17">
        <v>-292184.5</v>
      </c>
    </row>
    <row r="7675" spans="2:6" x14ac:dyDescent="0.25">
      <c r="B7675" s="14">
        <v>7630</v>
      </c>
      <c r="C7675" s="17">
        <v>43</v>
      </c>
      <c r="D7675" s="17">
        <v>102.65</v>
      </c>
      <c r="E7675" s="17">
        <v>12307</v>
      </c>
      <c r="F7675" s="17">
        <v>-193421.55000000005</v>
      </c>
    </row>
    <row r="7676" spans="2:6" x14ac:dyDescent="0.25">
      <c r="B7676" s="14">
        <v>7631</v>
      </c>
      <c r="C7676" s="17">
        <v>41</v>
      </c>
      <c r="D7676" s="17">
        <v>101.36</v>
      </c>
      <c r="E7676" s="17">
        <v>11016</v>
      </c>
      <c r="F7676" s="17">
        <v>-226053.76000000001</v>
      </c>
    </row>
    <row r="7677" spans="2:6" x14ac:dyDescent="0.25">
      <c r="B7677" s="14">
        <v>7632</v>
      </c>
      <c r="C7677" s="17">
        <v>44</v>
      </c>
      <c r="D7677" s="17">
        <v>97.34</v>
      </c>
      <c r="E7677" s="17">
        <v>11095</v>
      </c>
      <c r="F7677" s="17">
        <v>-210262.30000000005</v>
      </c>
    </row>
    <row r="7678" spans="2:6" x14ac:dyDescent="0.25">
      <c r="B7678" s="14">
        <v>7633</v>
      </c>
      <c r="C7678" s="17">
        <v>42</v>
      </c>
      <c r="D7678" s="17">
        <v>93.29</v>
      </c>
      <c r="E7678" s="17">
        <v>14153</v>
      </c>
      <c r="F7678" s="17">
        <v>51687.629999999888</v>
      </c>
    </row>
    <row r="7679" spans="2:6" x14ac:dyDescent="0.25">
      <c r="B7679" s="14">
        <v>7634</v>
      </c>
      <c r="C7679" s="17">
        <v>41</v>
      </c>
      <c r="D7679" s="17">
        <v>83.95</v>
      </c>
      <c r="E7679" s="17">
        <v>18716</v>
      </c>
      <c r="F7679" s="17">
        <v>535919.80000000005</v>
      </c>
    </row>
    <row r="7680" spans="2:6" x14ac:dyDescent="0.25">
      <c r="B7680" s="14">
        <v>7635</v>
      </c>
      <c r="C7680" s="17">
        <v>42</v>
      </c>
      <c r="D7680" s="17">
        <v>78.19</v>
      </c>
      <c r="E7680" s="17">
        <v>16423</v>
      </c>
      <c r="F7680" s="17">
        <v>444296.63000000012</v>
      </c>
    </row>
    <row r="7681" spans="2:6" x14ac:dyDescent="0.25">
      <c r="B7681" s="14">
        <v>7636</v>
      </c>
      <c r="C7681" s="17">
        <v>43</v>
      </c>
      <c r="D7681" s="17">
        <v>99.62</v>
      </c>
      <c r="E7681" s="17">
        <v>20184</v>
      </c>
      <c r="F7681" s="17">
        <v>287973.91999999993</v>
      </c>
    </row>
    <row r="7682" spans="2:6" x14ac:dyDescent="0.25">
      <c r="B7682" s="14">
        <v>7637</v>
      </c>
      <c r="C7682" s="17">
        <v>40</v>
      </c>
      <c r="D7682" s="17">
        <v>87.12</v>
      </c>
      <c r="E7682" s="17">
        <v>13978</v>
      </c>
      <c r="F7682" s="17">
        <v>154738.6399999999</v>
      </c>
    </row>
    <row r="7683" spans="2:6" x14ac:dyDescent="0.25">
      <c r="B7683" s="14">
        <v>7638</v>
      </c>
      <c r="C7683" s="17">
        <v>42</v>
      </c>
      <c r="D7683" s="17">
        <v>77.849999999999994</v>
      </c>
      <c r="E7683" s="17">
        <v>19334</v>
      </c>
      <c r="F7683" s="17">
        <v>680286.10000000009</v>
      </c>
    </row>
    <row r="7684" spans="2:6" x14ac:dyDescent="0.25">
      <c r="B7684" s="14">
        <v>7639</v>
      </c>
      <c r="C7684" s="17">
        <v>41</v>
      </c>
      <c r="D7684" s="17">
        <v>75.34</v>
      </c>
      <c r="E7684" s="17">
        <v>15299</v>
      </c>
      <c r="F7684" s="17">
        <v>414615.33999999985</v>
      </c>
    </row>
    <row r="7685" spans="2:6" x14ac:dyDescent="0.25">
      <c r="B7685" s="14">
        <v>7640</v>
      </c>
      <c r="C7685" s="17">
        <v>43</v>
      </c>
      <c r="D7685" s="17">
        <v>82.28</v>
      </c>
      <c r="E7685" s="17">
        <v>8724</v>
      </c>
      <c r="F7685" s="17">
        <v>-206866.71999999997</v>
      </c>
    </row>
    <row r="7686" spans="2:6" x14ac:dyDescent="0.25">
      <c r="B7686" s="14">
        <v>7641</v>
      </c>
      <c r="C7686" s="17">
        <v>41</v>
      </c>
      <c r="D7686" s="17">
        <v>99.01</v>
      </c>
      <c r="E7686" s="17">
        <v>36286</v>
      </c>
      <c r="F7686" s="17">
        <v>1290511.1399999997</v>
      </c>
    </row>
    <row r="7687" spans="2:6" x14ac:dyDescent="0.25">
      <c r="B7687" s="14">
        <v>7642</v>
      </c>
      <c r="C7687" s="17">
        <v>41</v>
      </c>
      <c r="D7687" s="17">
        <v>100.47</v>
      </c>
      <c r="E7687" s="17">
        <v>26283</v>
      </c>
      <c r="F7687" s="17">
        <v>662060.99</v>
      </c>
    </row>
    <row r="7688" spans="2:6" x14ac:dyDescent="0.25">
      <c r="B7688" s="14">
        <v>7643</v>
      </c>
      <c r="C7688" s="17">
        <v>41</v>
      </c>
      <c r="D7688" s="17">
        <v>78.31</v>
      </c>
      <c r="E7688" s="17">
        <v>16329</v>
      </c>
      <c r="F7688" s="17">
        <v>451258.01</v>
      </c>
    </row>
    <row r="7689" spans="2:6" x14ac:dyDescent="0.25">
      <c r="B7689" s="14">
        <v>7644</v>
      </c>
      <c r="C7689" s="17">
        <v>42</v>
      </c>
      <c r="D7689" s="17">
        <v>99.67</v>
      </c>
      <c r="E7689" s="17">
        <v>15514</v>
      </c>
      <c r="F7689" s="17">
        <v>39417.619999999995</v>
      </c>
    </row>
    <row r="7690" spans="2:6" x14ac:dyDescent="0.25">
      <c r="B7690" s="14">
        <v>7645</v>
      </c>
      <c r="C7690" s="17">
        <v>42</v>
      </c>
      <c r="D7690" s="17">
        <v>88.13</v>
      </c>
      <c r="E7690" s="17">
        <v>11566</v>
      </c>
      <c r="F7690" s="17">
        <v>-53449.579999999958</v>
      </c>
    </row>
    <row r="7691" spans="2:6" x14ac:dyDescent="0.25">
      <c r="B7691" s="14">
        <v>7646</v>
      </c>
      <c r="C7691" s="17">
        <v>43</v>
      </c>
      <c r="D7691" s="17">
        <v>101.66</v>
      </c>
      <c r="E7691" s="17">
        <v>17192</v>
      </c>
      <c r="F7691" s="17">
        <v>84213.280000000028</v>
      </c>
    </row>
    <row r="7692" spans="2:6" x14ac:dyDescent="0.25">
      <c r="B7692" s="14">
        <v>7647</v>
      </c>
      <c r="C7692" s="17">
        <v>42</v>
      </c>
      <c r="D7692" s="17">
        <v>96.18</v>
      </c>
      <c r="E7692" s="17">
        <v>16022</v>
      </c>
      <c r="F7692" s="17">
        <v>124458.03999999992</v>
      </c>
    </row>
    <row r="7693" spans="2:6" x14ac:dyDescent="0.25">
      <c r="B7693" s="14">
        <v>7648</v>
      </c>
      <c r="C7693" s="17">
        <v>45</v>
      </c>
      <c r="D7693" s="17">
        <v>93.29</v>
      </c>
      <c r="E7693" s="17">
        <v>15745</v>
      </c>
      <c r="F7693" s="17">
        <v>105878.94999999995</v>
      </c>
    </row>
    <row r="7694" spans="2:6" x14ac:dyDescent="0.25">
      <c r="B7694" s="14">
        <v>7649</v>
      </c>
      <c r="C7694" s="17">
        <v>39</v>
      </c>
      <c r="D7694" s="17">
        <v>100.61</v>
      </c>
      <c r="E7694" s="17">
        <v>19202</v>
      </c>
      <c r="F7694" s="17">
        <v>290406.78000000003</v>
      </c>
    </row>
    <row r="7695" spans="2:6" x14ac:dyDescent="0.25">
      <c r="B7695" s="14">
        <v>7650</v>
      </c>
      <c r="C7695" s="17">
        <v>43</v>
      </c>
      <c r="D7695" s="17">
        <v>97.79</v>
      </c>
      <c r="E7695" s="17">
        <v>18826</v>
      </c>
      <c r="F7695" s="17">
        <v>245861.45999999996</v>
      </c>
    </row>
    <row r="7696" spans="2:6" x14ac:dyDescent="0.25">
      <c r="B7696" s="14">
        <v>7651</v>
      </c>
      <c r="C7696" s="17">
        <v>42</v>
      </c>
      <c r="D7696" s="17">
        <v>90.64</v>
      </c>
      <c r="E7696" s="17">
        <v>10245</v>
      </c>
      <c r="F7696" s="17">
        <v>-170141.80000000005</v>
      </c>
    </row>
    <row r="7697" spans="2:6" x14ac:dyDescent="0.25">
      <c r="B7697" s="14">
        <v>7652</v>
      </c>
      <c r="C7697" s="17">
        <v>41</v>
      </c>
      <c r="D7697" s="17">
        <v>87.17</v>
      </c>
      <c r="E7697" s="17">
        <v>24851</v>
      </c>
      <c r="F7697" s="17">
        <v>910196.32999999984</v>
      </c>
    </row>
    <row r="7698" spans="2:6" x14ac:dyDescent="0.25">
      <c r="B7698" s="14">
        <v>7653</v>
      </c>
      <c r="C7698" s="17">
        <v>40</v>
      </c>
      <c r="D7698" s="17">
        <v>96.23</v>
      </c>
      <c r="E7698" s="17">
        <v>17123</v>
      </c>
      <c r="F7698" s="17">
        <v>224810.70999999996</v>
      </c>
    </row>
    <row r="7699" spans="2:6" x14ac:dyDescent="0.25">
      <c r="B7699" s="14">
        <v>7654</v>
      </c>
      <c r="C7699" s="17">
        <v>40</v>
      </c>
      <c r="D7699" s="17">
        <v>95.67</v>
      </c>
      <c r="E7699" s="17">
        <v>19359</v>
      </c>
      <c r="F7699" s="17">
        <v>376005.47</v>
      </c>
    </row>
    <row r="7700" spans="2:6" x14ac:dyDescent="0.25">
      <c r="B7700" s="14">
        <v>7655</v>
      </c>
      <c r="C7700" s="17">
        <v>40</v>
      </c>
      <c r="D7700" s="17">
        <v>87.5</v>
      </c>
      <c r="E7700" s="17">
        <v>10627</v>
      </c>
      <c r="F7700" s="17">
        <v>-90169.5</v>
      </c>
    </row>
    <row r="7701" spans="2:6" x14ac:dyDescent="0.25">
      <c r="B7701" s="14">
        <v>7656</v>
      </c>
      <c r="C7701" s="17">
        <v>44</v>
      </c>
      <c r="D7701" s="17">
        <v>86.39</v>
      </c>
      <c r="E7701" s="17">
        <v>17192</v>
      </c>
      <c r="F7701" s="17">
        <v>329543.11999999988</v>
      </c>
    </row>
    <row r="7702" spans="2:6" x14ac:dyDescent="0.25">
      <c r="B7702" s="14">
        <v>7657</v>
      </c>
      <c r="C7702" s="17">
        <v>42</v>
      </c>
      <c r="D7702" s="17">
        <v>84.69</v>
      </c>
      <c r="E7702" s="17">
        <v>27693</v>
      </c>
      <c r="F7702" s="17">
        <v>1152480.83</v>
      </c>
    </row>
    <row r="7703" spans="2:6" x14ac:dyDescent="0.25">
      <c r="B7703" s="14">
        <v>7658</v>
      </c>
      <c r="C7703" s="17">
        <v>42</v>
      </c>
      <c r="D7703" s="17">
        <v>78.209999999999994</v>
      </c>
      <c r="E7703" s="17">
        <v>24154</v>
      </c>
      <c r="F7703" s="17">
        <v>1053093.6600000001</v>
      </c>
    </row>
    <row r="7704" spans="2:6" x14ac:dyDescent="0.25">
      <c r="B7704" s="14">
        <v>7659</v>
      </c>
      <c r="C7704" s="17">
        <v>42</v>
      </c>
      <c r="D7704" s="17">
        <v>102.51</v>
      </c>
      <c r="E7704" s="17">
        <v>18132</v>
      </c>
      <c r="F7704" s="17">
        <v>138012.67999999993</v>
      </c>
    </row>
    <row r="7705" spans="2:6" x14ac:dyDescent="0.25">
      <c r="B7705" s="14">
        <v>7660</v>
      </c>
      <c r="C7705" s="17">
        <v>42</v>
      </c>
      <c r="D7705" s="17">
        <v>85.49</v>
      </c>
      <c r="E7705" s="17">
        <v>19963</v>
      </c>
      <c r="F7705" s="17">
        <v>577554.13000000012</v>
      </c>
    </row>
    <row r="7706" spans="2:6" x14ac:dyDescent="0.25">
      <c r="B7706" s="14">
        <v>7661</v>
      </c>
      <c r="C7706" s="17">
        <v>39</v>
      </c>
      <c r="D7706" s="17">
        <v>76.34</v>
      </c>
      <c r="E7706" s="17">
        <v>20287</v>
      </c>
      <c r="F7706" s="17">
        <v>847210.41999999993</v>
      </c>
    </row>
    <row r="7707" spans="2:6" x14ac:dyDescent="0.25">
      <c r="B7707" s="14">
        <v>7662</v>
      </c>
      <c r="C7707" s="17">
        <v>42</v>
      </c>
      <c r="D7707" s="17">
        <v>83.64</v>
      </c>
      <c r="E7707" s="17">
        <v>13144</v>
      </c>
      <c r="F7707" s="17">
        <v>114243.83999999997</v>
      </c>
    </row>
    <row r="7708" spans="2:6" x14ac:dyDescent="0.25">
      <c r="B7708" s="14">
        <v>7663</v>
      </c>
      <c r="C7708" s="17">
        <v>44</v>
      </c>
      <c r="D7708" s="17">
        <v>101.55</v>
      </c>
      <c r="E7708" s="17">
        <v>10898</v>
      </c>
      <c r="F7708" s="17">
        <v>-267501.90000000002</v>
      </c>
    </row>
    <row r="7709" spans="2:6" x14ac:dyDescent="0.25">
      <c r="B7709" s="14">
        <v>7664</v>
      </c>
      <c r="C7709" s="17">
        <v>41</v>
      </c>
      <c r="D7709" s="17">
        <v>104.73</v>
      </c>
      <c r="E7709" s="17">
        <v>14890</v>
      </c>
      <c r="F7709" s="17">
        <v>-56809.70000000007</v>
      </c>
    </row>
    <row r="7710" spans="2:6" x14ac:dyDescent="0.25">
      <c r="B7710" s="14">
        <v>7665</v>
      </c>
      <c r="C7710" s="17">
        <v>41</v>
      </c>
      <c r="D7710" s="17">
        <v>88.74</v>
      </c>
      <c r="E7710" s="17">
        <v>16543</v>
      </c>
      <c r="F7710" s="17">
        <v>295768.18000000017</v>
      </c>
    </row>
    <row r="7711" spans="2:6" x14ac:dyDescent="0.25">
      <c r="B7711" s="14">
        <v>7666</v>
      </c>
      <c r="C7711" s="17">
        <v>40</v>
      </c>
      <c r="D7711" s="17">
        <v>91.89</v>
      </c>
      <c r="E7711" s="17">
        <v>15050</v>
      </c>
      <c r="F7711" s="17">
        <v>160005.5</v>
      </c>
    </row>
    <row r="7712" spans="2:6" x14ac:dyDescent="0.25">
      <c r="B7712" s="14">
        <v>7667</v>
      </c>
      <c r="C7712" s="17">
        <v>40</v>
      </c>
      <c r="D7712" s="17">
        <v>87.23</v>
      </c>
      <c r="E7712" s="17">
        <v>12661</v>
      </c>
      <c r="F7712" s="17">
        <v>58679.969999999972</v>
      </c>
    </row>
    <row r="7713" spans="2:6" x14ac:dyDescent="0.25">
      <c r="B7713" s="14">
        <v>7668</v>
      </c>
      <c r="C7713" s="17">
        <v>45</v>
      </c>
      <c r="D7713" s="17">
        <v>87.13</v>
      </c>
      <c r="E7713" s="17">
        <v>9198</v>
      </c>
      <c r="F7713" s="17">
        <v>-234929.74</v>
      </c>
    </row>
    <row r="7714" spans="2:6" x14ac:dyDescent="0.25">
      <c r="B7714" s="14">
        <v>7669</v>
      </c>
      <c r="C7714" s="17">
        <v>39</v>
      </c>
      <c r="D7714" s="17">
        <v>87.16</v>
      </c>
      <c r="E7714" s="17">
        <v>19269</v>
      </c>
      <c r="F7714" s="17">
        <v>553553.96</v>
      </c>
    </row>
    <row r="7715" spans="2:6" x14ac:dyDescent="0.25">
      <c r="B7715" s="14">
        <v>7670</v>
      </c>
      <c r="C7715" s="17">
        <v>43</v>
      </c>
      <c r="D7715" s="17">
        <v>91.63</v>
      </c>
      <c r="E7715" s="17">
        <v>20580</v>
      </c>
      <c r="F7715" s="17">
        <v>474734.60000000009</v>
      </c>
    </row>
    <row r="7716" spans="2:6" x14ac:dyDescent="0.25">
      <c r="B7716" s="14">
        <v>7671</v>
      </c>
      <c r="C7716" s="17">
        <v>41</v>
      </c>
      <c r="D7716" s="17">
        <v>103.81</v>
      </c>
      <c r="E7716" s="17">
        <v>18176</v>
      </c>
      <c r="F7716" s="17">
        <v>134957.43999999994</v>
      </c>
    </row>
    <row r="7717" spans="2:6" x14ac:dyDescent="0.25">
      <c r="B7717" s="14">
        <v>7672</v>
      </c>
      <c r="C7717" s="17">
        <v>39</v>
      </c>
      <c r="D7717" s="17">
        <v>79.48</v>
      </c>
      <c r="E7717" s="17">
        <v>16193</v>
      </c>
      <c r="F7717" s="17">
        <v>453860.35999999987</v>
      </c>
    </row>
    <row r="7718" spans="2:6" x14ac:dyDescent="0.25">
      <c r="B7718" s="14">
        <v>7673</v>
      </c>
      <c r="C7718" s="17">
        <v>41</v>
      </c>
      <c r="D7718" s="17">
        <v>102.31</v>
      </c>
      <c r="E7718" s="17">
        <v>23896</v>
      </c>
      <c r="F7718" s="17">
        <v>480768.24</v>
      </c>
    </row>
    <row r="7719" spans="2:6" x14ac:dyDescent="0.25">
      <c r="B7719" s="14">
        <v>7674</v>
      </c>
      <c r="C7719" s="17">
        <v>41</v>
      </c>
      <c r="D7719" s="17">
        <v>76.45</v>
      </c>
      <c r="E7719" s="17">
        <v>12547</v>
      </c>
      <c r="F7719" s="17">
        <v>173207.84999999998</v>
      </c>
    </row>
    <row r="7720" spans="2:6" x14ac:dyDescent="0.25">
      <c r="B7720" s="14">
        <v>7675</v>
      </c>
      <c r="C7720" s="17">
        <v>42</v>
      </c>
      <c r="D7720" s="17">
        <v>84.23</v>
      </c>
      <c r="E7720" s="17">
        <v>27509</v>
      </c>
      <c r="F7720" s="17">
        <v>1151829.93</v>
      </c>
    </row>
    <row r="7721" spans="2:6" x14ac:dyDescent="0.25">
      <c r="B7721" s="14">
        <v>7676</v>
      </c>
      <c r="C7721" s="17">
        <v>41</v>
      </c>
      <c r="D7721" s="17">
        <v>102.56</v>
      </c>
      <c r="E7721" s="17">
        <v>31520</v>
      </c>
      <c r="F7721" s="17">
        <v>897468.79999999981</v>
      </c>
    </row>
    <row r="7722" spans="2:6" x14ac:dyDescent="0.25">
      <c r="B7722" s="14">
        <v>7677</v>
      </c>
      <c r="C7722" s="17">
        <v>43</v>
      </c>
      <c r="D7722" s="17">
        <v>87.58</v>
      </c>
      <c r="E7722" s="17">
        <v>14754</v>
      </c>
      <c r="F7722" s="17">
        <v>159468.68000000005</v>
      </c>
    </row>
    <row r="7723" spans="2:6" x14ac:dyDescent="0.25">
      <c r="B7723" s="14">
        <v>7678</v>
      </c>
      <c r="C7723" s="17">
        <v>42</v>
      </c>
      <c r="D7723" s="17">
        <v>100.37</v>
      </c>
      <c r="E7723" s="17">
        <v>12803</v>
      </c>
      <c r="F7723" s="17">
        <v>-124966.1100000001</v>
      </c>
    </row>
    <row r="7724" spans="2:6" x14ac:dyDescent="0.25">
      <c r="B7724" s="14">
        <v>7679</v>
      </c>
      <c r="C7724" s="17">
        <v>42</v>
      </c>
      <c r="D7724" s="17">
        <v>99.13</v>
      </c>
      <c r="E7724" s="17">
        <v>22231</v>
      </c>
      <c r="F7724" s="17">
        <v>436507.9700000002</v>
      </c>
    </row>
    <row r="7725" spans="2:6" x14ac:dyDescent="0.25">
      <c r="B7725" s="14">
        <v>7680</v>
      </c>
      <c r="C7725" s="17">
        <v>42</v>
      </c>
      <c r="D7725" s="17">
        <v>86.95</v>
      </c>
      <c r="E7725" s="17">
        <v>19415</v>
      </c>
      <c r="F7725" s="17">
        <v>510020.75</v>
      </c>
    </row>
    <row r="7726" spans="2:6" x14ac:dyDescent="0.25">
      <c r="B7726" s="14">
        <v>7681</v>
      </c>
      <c r="C7726" s="17">
        <v>41</v>
      </c>
      <c r="D7726" s="17">
        <v>82.12</v>
      </c>
      <c r="E7726" s="17">
        <v>15377</v>
      </c>
      <c r="F7726" s="17">
        <v>316806.76</v>
      </c>
    </row>
    <row r="7727" spans="2:6" x14ac:dyDescent="0.25">
      <c r="B7727" s="14">
        <v>7682</v>
      </c>
      <c r="C7727" s="17">
        <v>39</v>
      </c>
      <c r="D7727" s="17">
        <v>100.03</v>
      </c>
      <c r="E7727" s="17">
        <v>15497</v>
      </c>
      <c r="F7727" s="17">
        <v>79355.089999999967</v>
      </c>
    </row>
    <row r="7728" spans="2:6" x14ac:dyDescent="0.25">
      <c r="B7728" s="14">
        <v>7683</v>
      </c>
      <c r="C7728" s="17">
        <v>41</v>
      </c>
      <c r="D7728" s="17">
        <v>97.92</v>
      </c>
      <c r="E7728" s="17">
        <v>12150</v>
      </c>
      <c r="F7728" s="17">
        <v>-120028</v>
      </c>
    </row>
    <row r="7729" spans="2:6" x14ac:dyDescent="0.25">
      <c r="B7729" s="14">
        <v>7684</v>
      </c>
      <c r="C7729" s="17">
        <v>42</v>
      </c>
      <c r="D7729" s="17">
        <v>90.15</v>
      </c>
      <c r="E7729" s="17">
        <v>9888</v>
      </c>
      <c r="F7729" s="17">
        <v>-188987.20000000007</v>
      </c>
    </row>
    <row r="7730" spans="2:6" x14ac:dyDescent="0.25">
      <c r="B7730" s="14">
        <v>7685</v>
      </c>
      <c r="C7730" s="17">
        <v>45</v>
      </c>
      <c r="D7730" s="17">
        <v>85.77</v>
      </c>
      <c r="E7730" s="17">
        <v>7299</v>
      </c>
      <c r="F7730" s="17">
        <v>-351989.23</v>
      </c>
    </row>
    <row r="7731" spans="2:6" x14ac:dyDescent="0.25">
      <c r="B7731" s="14">
        <v>7686</v>
      </c>
      <c r="C7731" s="17">
        <v>42</v>
      </c>
      <c r="D7731" s="17">
        <v>98.78</v>
      </c>
      <c r="E7731" s="17">
        <v>18411</v>
      </c>
      <c r="F7731" s="17">
        <v>221888.41999999993</v>
      </c>
    </row>
    <row r="7732" spans="2:6" x14ac:dyDescent="0.25">
      <c r="B7732" s="14">
        <v>7687</v>
      </c>
      <c r="C7732" s="17">
        <v>42</v>
      </c>
      <c r="D7732" s="17">
        <v>85.03</v>
      </c>
      <c r="E7732" s="17">
        <v>18494</v>
      </c>
      <c r="F7732" s="17">
        <v>481013.17999999993</v>
      </c>
    </row>
    <row r="7733" spans="2:6" x14ac:dyDescent="0.25">
      <c r="B7733" s="14">
        <v>7688</v>
      </c>
      <c r="C7733" s="17">
        <v>42</v>
      </c>
      <c r="D7733" s="17">
        <v>97.01</v>
      </c>
      <c r="E7733" s="17">
        <v>20276</v>
      </c>
      <c r="F7733" s="17">
        <v>366357.24</v>
      </c>
    </row>
    <row r="7734" spans="2:6" x14ac:dyDescent="0.25">
      <c r="B7734" s="14">
        <v>7689</v>
      </c>
      <c r="C7734" s="17">
        <v>43</v>
      </c>
      <c r="D7734" s="17">
        <v>87.56</v>
      </c>
      <c r="E7734" s="17">
        <v>14486</v>
      </c>
      <c r="F7734" s="17">
        <v>141421.83999999997</v>
      </c>
    </row>
    <row r="7735" spans="2:6" x14ac:dyDescent="0.25">
      <c r="B7735" s="14">
        <v>7690</v>
      </c>
      <c r="C7735" s="17">
        <v>41</v>
      </c>
      <c r="D7735" s="17">
        <v>98.05</v>
      </c>
      <c r="E7735" s="17">
        <v>20833</v>
      </c>
      <c r="F7735" s="17">
        <v>398938.35000000009</v>
      </c>
    </row>
    <row r="7736" spans="2:6" x14ac:dyDescent="0.25">
      <c r="B7736" s="14">
        <v>7691</v>
      </c>
      <c r="C7736" s="17">
        <v>41</v>
      </c>
      <c r="D7736" s="17">
        <v>85.13</v>
      </c>
      <c r="E7736" s="17">
        <v>16918</v>
      </c>
      <c r="F7736" s="17">
        <v>382814.66000000015</v>
      </c>
    </row>
    <row r="7737" spans="2:6" x14ac:dyDescent="0.25">
      <c r="B7737" s="14">
        <v>7692</v>
      </c>
      <c r="C7737" s="17">
        <v>44</v>
      </c>
      <c r="D7737" s="17">
        <v>89.73</v>
      </c>
      <c r="E7737" s="17">
        <v>18336</v>
      </c>
      <c r="F7737" s="17">
        <v>346790.72</v>
      </c>
    </row>
    <row r="7738" spans="2:6" x14ac:dyDescent="0.25">
      <c r="B7738" s="14">
        <v>7693</v>
      </c>
      <c r="C7738" s="17">
        <v>44</v>
      </c>
      <c r="D7738" s="17">
        <v>91.44</v>
      </c>
      <c r="E7738" s="17">
        <v>15982</v>
      </c>
      <c r="F7738" s="17">
        <v>165815.92000000004</v>
      </c>
    </row>
    <row r="7739" spans="2:6" x14ac:dyDescent="0.25">
      <c r="B7739" s="14">
        <v>7694</v>
      </c>
      <c r="C7739" s="17">
        <v>42</v>
      </c>
      <c r="D7739" s="17">
        <v>90.53</v>
      </c>
      <c r="E7739" s="17">
        <v>14602</v>
      </c>
      <c r="F7739" s="17">
        <v>120594.93999999994</v>
      </c>
    </row>
    <row r="7740" spans="2:6" x14ac:dyDescent="0.25">
      <c r="B7740" s="14">
        <v>7695</v>
      </c>
      <c r="C7740" s="17">
        <v>41</v>
      </c>
      <c r="D7740" s="17">
        <v>100.63</v>
      </c>
      <c r="E7740" s="17">
        <v>17505</v>
      </c>
      <c r="F7740" s="17">
        <v>154261.85000000009</v>
      </c>
    </row>
    <row r="7741" spans="2:6" x14ac:dyDescent="0.25">
      <c r="B7741" s="14">
        <v>7696</v>
      </c>
      <c r="C7741" s="17">
        <v>39</v>
      </c>
      <c r="D7741" s="17">
        <v>78.38</v>
      </c>
      <c r="E7741" s="17">
        <v>24583</v>
      </c>
      <c r="F7741" s="17">
        <v>1156464.4600000002</v>
      </c>
    </row>
    <row r="7742" spans="2:6" x14ac:dyDescent="0.25">
      <c r="B7742" s="14">
        <v>7697</v>
      </c>
      <c r="C7742" s="17">
        <v>42</v>
      </c>
      <c r="D7742" s="17">
        <v>101.14</v>
      </c>
      <c r="E7742" s="17">
        <v>13432</v>
      </c>
      <c r="F7742" s="17">
        <v>-99688.479999999981</v>
      </c>
    </row>
    <row r="7743" spans="2:6" x14ac:dyDescent="0.25">
      <c r="B7743" s="14">
        <v>7698</v>
      </c>
      <c r="C7743" s="17">
        <v>41</v>
      </c>
      <c r="D7743" s="17">
        <v>79.44</v>
      </c>
      <c r="E7743" s="17">
        <v>14238</v>
      </c>
      <c r="F7743" s="17">
        <v>268537.28000000003</v>
      </c>
    </row>
    <row r="7744" spans="2:6" x14ac:dyDescent="0.25">
      <c r="B7744" s="14">
        <v>7699</v>
      </c>
      <c r="C7744" s="17">
        <v>40</v>
      </c>
      <c r="D7744" s="17">
        <v>82.24</v>
      </c>
      <c r="E7744" s="17">
        <v>14885</v>
      </c>
      <c r="F7744" s="17">
        <v>292572.60000000009</v>
      </c>
    </row>
    <row r="7745" spans="2:6" x14ac:dyDescent="0.25">
      <c r="B7745" s="14">
        <v>7700</v>
      </c>
      <c r="C7745" s="17">
        <v>40</v>
      </c>
      <c r="D7745" s="17">
        <v>85.08</v>
      </c>
      <c r="E7745" s="17">
        <v>21564</v>
      </c>
      <c r="F7745" s="17">
        <v>744010.88000000012</v>
      </c>
    </row>
    <row r="7746" spans="2:6" x14ac:dyDescent="0.25">
      <c r="B7746" s="14">
        <v>7701</v>
      </c>
      <c r="C7746" s="17">
        <v>45</v>
      </c>
      <c r="D7746" s="17">
        <v>95.03</v>
      </c>
      <c r="E7746" s="17">
        <v>15669</v>
      </c>
      <c r="F7746" s="17">
        <v>74000.929999999935</v>
      </c>
    </row>
    <row r="7747" spans="2:6" x14ac:dyDescent="0.25">
      <c r="B7747" s="14">
        <v>7702</v>
      </c>
      <c r="C7747" s="17">
        <v>42</v>
      </c>
      <c r="D7747" s="17">
        <v>83.4</v>
      </c>
      <c r="E7747" s="17">
        <v>22802</v>
      </c>
      <c r="F7747" s="17">
        <v>828227.2</v>
      </c>
    </row>
    <row r="7748" spans="2:6" x14ac:dyDescent="0.25">
      <c r="B7748" s="14">
        <v>7703</v>
      </c>
      <c r="C7748" s="17">
        <v>40</v>
      </c>
      <c r="D7748" s="17">
        <v>84.34</v>
      </c>
      <c r="E7748" s="17">
        <v>27582</v>
      </c>
      <c r="F7748" s="17">
        <v>1209272.1199999999</v>
      </c>
    </row>
    <row r="7749" spans="2:6" x14ac:dyDescent="0.25">
      <c r="B7749" s="14">
        <v>7704</v>
      </c>
      <c r="C7749" s="17">
        <v>41</v>
      </c>
      <c r="D7749" s="17">
        <v>104.69</v>
      </c>
      <c r="E7749" s="17">
        <v>11415</v>
      </c>
      <c r="F7749" s="17">
        <v>-241466.34999999998</v>
      </c>
    </row>
    <row r="7750" spans="2:6" x14ac:dyDescent="0.25">
      <c r="B7750" s="14">
        <v>7705</v>
      </c>
      <c r="C7750" s="17">
        <v>43</v>
      </c>
      <c r="D7750" s="17">
        <v>93.34</v>
      </c>
      <c r="E7750" s="17">
        <v>12710</v>
      </c>
      <c r="F7750" s="17">
        <v>-53591.400000000023</v>
      </c>
    </row>
    <row r="7751" spans="2:6" x14ac:dyDescent="0.25">
      <c r="B7751" s="14">
        <v>7706</v>
      </c>
      <c r="C7751" s="17">
        <v>41</v>
      </c>
      <c r="D7751" s="17">
        <v>89.27</v>
      </c>
      <c r="E7751" s="17">
        <v>16443</v>
      </c>
      <c r="F7751" s="17">
        <v>280127.39000000013</v>
      </c>
    </row>
    <row r="7752" spans="2:6" x14ac:dyDescent="0.25">
      <c r="B7752" s="14">
        <v>7707</v>
      </c>
      <c r="C7752" s="17">
        <v>39</v>
      </c>
      <c r="D7752" s="17">
        <v>102.15</v>
      </c>
      <c r="E7752" s="17">
        <v>20056</v>
      </c>
      <c r="F7752" s="17">
        <v>310239.59999999986</v>
      </c>
    </row>
    <row r="7753" spans="2:6" x14ac:dyDescent="0.25">
      <c r="B7753" s="14">
        <v>7708</v>
      </c>
      <c r="C7753" s="17">
        <v>40</v>
      </c>
      <c r="D7753" s="17">
        <v>84</v>
      </c>
      <c r="E7753" s="17">
        <v>12774</v>
      </c>
      <c r="F7753" s="17">
        <v>108050</v>
      </c>
    </row>
    <row r="7754" spans="2:6" x14ac:dyDescent="0.25">
      <c r="B7754" s="14">
        <v>7709</v>
      </c>
      <c r="C7754" s="17">
        <v>44</v>
      </c>
      <c r="D7754" s="17">
        <v>78.58</v>
      </c>
      <c r="E7754" s="17">
        <v>13808</v>
      </c>
      <c r="F7754" s="17">
        <v>205207.3600000001</v>
      </c>
    </row>
    <row r="7755" spans="2:6" x14ac:dyDescent="0.25">
      <c r="B7755" s="14">
        <v>7710</v>
      </c>
      <c r="C7755" s="17">
        <v>45</v>
      </c>
      <c r="D7755" s="17">
        <v>96.09</v>
      </c>
      <c r="E7755" s="17">
        <v>19425</v>
      </c>
      <c r="F7755" s="17">
        <v>274901.75</v>
      </c>
    </row>
    <row r="7756" spans="2:6" x14ac:dyDescent="0.25">
      <c r="B7756" s="14">
        <v>7711</v>
      </c>
      <c r="C7756" s="17">
        <v>41</v>
      </c>
      <c r="D7756" s="17">
        <v>95.92</v>
      </c>
      <c r="E7756" s="17">
        <v>12781</v>
      </c>
      <c r="F7756" s="17">
        <v>-56555.520000000019</v>
      </c>
    </row>
    <row r="7757" spans="2:6" x14ac:dyDescent="0.25">
      <c r="B7757" s="14">
        <v>7712</v>
      </c>
      <c r="C7757" s="17">
        <v>44</v>
      </c>
      <c r="D7757" s="17">
        <v>101.61</v>
      </c>
      <c r="E7757" s="17">
        <v>14961</v>
      </c>
      <c r="F7757" s="17">
        <v>-51232.209999999963</v>
      </c>
    </row>
    <row r="7758" spans="2:6" x14ac:dyDescent="0.25">
      <c r="B7758" s="14">
        <v>7713</v>
      </c>
      <c r="C7758" s="17">
        <v>40</v>
      </c>
      <c r="D7758" s="17">
        <v>91.23</v>
      </c>
      <c r="E7758" s="17">
        <v>15177</v>
      </c>
      <c r="F7758" s="17">
        <v>178545.28999999992</v>
      </c>
    </row>
    <row r="7759" spans="2:6" x14ac:dyDescent="0.25">
      <c r="B7759" s="14">
        <v>7714</v>
      </c>
      <c r="C7759" s="17">
        <v>41</v>
      </c>
      <c r="D7759" s="17">
        <v>77.92</v>
      </c>
      <c r="E7759" s="17">
        <v>13536</v>
      </c>
      <c r="F7759" s="17">
        <v>233962.87999999989</v>
      </c>
    </row>
    <row r="7760" spans="2:6" x14ac:dyDescent="0.25">
      <c r="B7760" s="14">
        <v>7715</v>
      </c>
      <c r="C7760" s="17">
        <v>44</v>
      </c>
      <c r="D7760" s="17">
        <v>94.74</v>
      </c>
      <c r="E7760" s="17">
        <v>20157</v>
      </c>
      <c r="F7760" s="17">
        <v>364660.82000000007</v>
      </c>
    </row>
    <row r="7761" spans="2:6" x14ac:dyDescent="0.25">
      <c r="B7761" s="14">
        <v>7716</v>
      </c>
      <c r="C7761" s="17">
        <v>42</v>
      </c>
      <c r="D7761" s="17">
        <v>95.61</v>
      </c>
      <c r="E7761" s="17">
        <v>18718</v>
      </c>
      <c r="F7761" s="17">
        <v>299098.02</v>
      </c>
    </row>
    <row r="7762" spans="2:6" x14ac:dyDescent="0.25">
      <c r="B7762" s="14">
        <v>7717</v>
      </c>
      <c r="C7762" s="17">
        <v>42</v>
      </c>
      <c r="D7762" s="17">
        <v>79.62</v>
      </c>
      <c r="E7762" s="17">
        <v>22540</v>
      </c>
      <c r="F7762" s="17">
        <v>894145.2</v>
      </c>
    </row>
    <row r="7763" spans="2:6" x14ac:dyDescent="0.25">
      <c r="B7763" s="14">
        <v>7718</v>
      </c>
      <c r="C7763" s="17">
        <v>42</v>
      </c>
      <c r="D7763" s="17">
        <v>82.42</v>
      </c>
      <c r="E7763" s="17">
        <v>17763</v>
      </c>
      <c r="F7763" s="17">
        <v>474764.54000000004</v>
      </c>
    </row>
    <row r="7764" spans="2:6" x14ac:dyDescent="0.25">
      <c r="B7764" s="14">
        <v>7719</v>
      </c>
      <c r="C7764" s="17">
        <v>43</v>
      </c>
      <c r="D7764" s="17">
        <v>91.41</v>
      </c>
      <c r="E7764" s="17">
        <v>21867</v>
      </c>
      <c r="F7764" s="17">
        <v>562389.53</v>
      </c>
    </row>
    <row r="7765" spans="2:6" x14ac:dyDescent="0.25">
      <c r="B7765" s="14">
        <v>7720</v>
      </c>
      <c r="C7765" s="17">
        <v>41</v>
      </c>
      <c r="D7765" s="17">
        <v>89.95</v>
      </c>
      <c r="E7765" s="17">
        <v>9134</v>
      </c>
      <c r="F7765" s="17">
        <v>-228431.30000000005</v>
      </c>
    </row>
    <row r="7766" spans="2:6" x14ac:dyDescent="0.25">
      <c r="B7766" s="14">
        <v>7721</v>
      </c>
      <c r="C7766" s="17">
        <v>41</v>
      </c>
      <c r="D7766" s="17">
        <v>95.04</v>
      </c>
      <c r="E7766" s="17">
        <v>15997</v>
      </c>
      <c r="F7766" s="17">
        <v>157171.11999999988</v>
      </c>
    </row>
    <row r="7767" spans="2:6" x14ac:dyDescent="0.25">
      <c r="B7767" s="14">
        <v>7722</v>
      </c>
      <c r="C7767" s="17">
        <v>44</v>
      </c>
      <c r="D7767" s="17">
        <v>92.27</v>
      </c>
      <c r="E7767" s="17">
        <v>22277</v>
      </c>
      <c r="F7767" s="17">
        <v>547436.2100000002</v>
      </c>
    </row>
    <row r="7768" spans="2:6" x14ac:dyDescent="0.25">
      <c r="B7768" s="14">
        <v>7723</v>
      </c>
      <c r="C7768" s="17">
        <v>40</v>
      </c>
      <c r="D7768" s="17">
        <v>104.13</v>
      </c>
      <c r="E7768" s="17">
        <v>12874</v>
      </c>
      <c r="F7768" s="17">
        <v>-143603.62</v>
      </c>
    </row>
    <row r="7769" spans="2:6" x14ac:dyDescent="0.25">
      <c r="B7769" s="14">
        <v>7724</v>
      </c>
      <c r="C7769" s="17">
        <v>44</v>
      </c>
      <c r="D7769" s="17">
        <v>102.68</v>
      </c>
      <c r="E7769" s="17">
        <v>20083</v>
      </c>
      <c r="F7769" s="17">
        <v>200742.55999999982</v>
      </c>
    </row>
    <row r="7770" spans="2:6" x14ac:dyDescent="0.25">
      <c r="B7770" s="14">
        <v>7725</v>
      </c>
      <c r="C7770" s="17">
        <v>42</v>
      </c>
      <c r="D7770" s="17">
        <v>95.09</v>
      </c>
      <c r="E7770" s="17">
        <v>29606</v>
      </c>
      <c r="F7770" s="17">
        <v>982907.46</v>
      </c>
    </row>
    <row r="7771" spans="2:6" x14ac:dyDescent="0.25">
      <c r="B7771" s="14">
        <v>7726</v>
      </c>
      <c r="C7771" s="17">
        <v>41</v>
      </c>
      <c r="D7771" s="17">
        <v>102.65</v>
      </c>
      <c r="E7771" s="17">
        <v>20265</v>
      </c>
      <c r="F7771" s="17">
        <v>271667.75</v>
      </c>
    </row>
    <row r="7772" spans="2:6" x14ac:dyDescent="0.25">
      <c r="B7772" s="14">
        <v>7727</v>
      </c>
      <c r="C7772" s="17">
        <v>40</v>
      </c>
      <c r="D7772" s="17">
        <v>85.94</v>
      </c>
      <c r="E7772" s="17">
        <v>22113</v>
      </c>
      <c r="F7772" s="17">
        <v>765575.78</v>
      </c>
    </row>
    <row r="7773" spans="2:6" x14ac:dyDescent="0.25">
      <c r="B7773" s="14">
        <v>7728</v>
      </c>
      <c r="C7773" s="17">
        <v>44</v>
      </c>
      <c r="D7773" s="17">
        <v>85.14</v>
      </c>
      <c r="E7773" s="17">
        <v>15211</v>
      </c>
      <c r="F7773" s="17">
        <v>212640.45999999996</v>
      </c>
    </row>
    <row r="7774" spans="2:6" x14ac:dyDescent="0.25">
      <c r="B7774" s="14">
        <v>7729</v>
      </c>
      <c r="C7774" s="17">
        <v>40</v>
      </c>
      <c r="D7774" s="17">
        <v>77.239999999999995</v>
      </c>
      <c r="E7774" s="17">
        <v>23843</v>
      </c>
      <c r="F7774" s="17">
        <v>1099403.6800000002</v>
      </c>
    </row>
    <row r="7775" spans="2:6" x14ac:dyDescent="0.25">
      <c r="B7775" s="14">
        <v>7730</v>
      </c>
      <c r="C7775" s="17">
        <v>41</v>
      </c>
      <c r="D7775" s="17">
        <v>91.15</v>
      </c>
      <c r="E7775" s="17">
        <v>22683</v>
      </c>
      <c r="F7775" s="17">
        <v>666358.54999999981</v>
      </c>
    </row>
    <row r="7776" spans="2:6" x14ac:dyDescent="0.25">
      <c r="B7776" s="14">
        <v>7731</v>
      </c>
      <c r="C7776" s="17">
        <v>42</v>
      </c>
      <c r="D7776" s="17">
        <v>81.48</v>
      </c>
      <c r="E7776" s="17">
        <v>16024</v>
      </c>
      <c r="F7776" s="17">
        <v>360132.48</v>
      </c>
    </row>
    <row r="7777" spans="2:6" x14ac:dyDescent="0.25">
      <c r="B7777" s="14">
        <v>7732</v>
      </c>
      <c r="C7777" s="17">
        <v>44</v>
      </c>
      <c r="D7777" s="17">
        <v>101.77</v>
      </c>
      <c r="E7777" s="17">
        <v>28233</v>
      </c>
      <c r="F7777" s="17">
        <v>652842.59000000008</v>
      </c>
    </row>
    <row r="7778" spans="2:6" x14ac:dyDescent="0.25">
      <c r="B7778" s="14">
        <v>7733</v>
      </c>
      <c r="C7778" s="17">
        <v>40</v>
      </c>
      <c r="D7778" s="17">
        <v>91.63</v>
      </c>
      <c r="E7778" s="17">
        <v>7317</v>
      </c>
      <c r="F7778" s="17">
        <v>-357053.70999999996</v>
      </c>
    </row>
    <row r="7779" spans="2:6" x14ac:dyDescent="0.25">
      <c r="B7779" s="14">
        <v>7734</v>
      </c>
      <c r="C7779" s="17">
        <v>40</v>
      </c>
      <c r="D7779" s="17">
        <v>103.57</v>
      </c>
      <c r="E7779" s="17">
        <v>18582</v>
      </c>
      <c r="F7779" s="17">
        <v>180000.26000000013</v>
      </c>
    </row>
    <row r="7780" spans="2:6" x14ac:dyDescent="0.25">
      <c r="B7780" s="14">
        <v>7735</v>
      </c>
      <c r="C7780" s="17">
        <v>42</v>
      </c>
      <c r="D7780" s="17">
        <v>77.989999999999995</v>
      </c>
      <c r="E7780" s="17">
        <v>21261</v>
      </c>
      <c r="F7780" s="17">
        <v>829831.6100000001</v>
      </c>
    </row>
    <row r="7781" spans="2:6" x14ac:dyDescent="0.25">
      <c r="B7781" s="14">
        <v>7736</v>
      </c>
      <c r="C7781" s="17">
        <v>41</v>
      </c>
      <c r="D7781" s="17">
        <v>95.95</v>
      </c>
      <c r="E7781" s="17">
        <v>13602</v>
      </c>
      <c r="F7781" s="17">
        <v>-5995.9000000000233</v>
      </c>
    </row>
    <row r="7782" spans="2:6" x14ac:dyDescent="0.25">
      <c r="B7782" s="14">
        <v>7737</v>
      </c>
      <c r="C7782" s="17">
        <v>40</v>
      </c>
      <c r="D7782" s="17">
        <v>78.23</v>
      </c>
      <c r="E7782" s="17">
        <v>21775</v>
      </c>
      <c r="F7782" s="17">
        <v>908766.75</v>
      </c>
    </row>
    <row r="7783" spans="2:6" x14ac:dyDescent="0.25">
      <c r="B7783" s="14">
        <v>7738</v>
      </c>
      <c r="C7783" s="17">
        <v>42</v>
      </c>
      <c r="D7783" s="17">
        <v>80.63</v>
      </c>
      <c r="E7783" s="17">
        <v>20501</v>
      </c>
      <c r="F7783" s="17">
        <v>715661.37000000011</v>
      </c>
    </row>
    <row r="7784" spans="2:6" x14ac:dyDescent="0.25">
      <c r="B7784" s="14">
        <v>7739</v>
      </c>
      <c r="C7784" s="17">
        <v>41</v>
      </c>
      <c r="D7784" s="17">
        <v>103.67</v>
      </c>
      <c r="E7784" s="17">
        <v>20328</v>
      </c>
      <c r="F7784" s="17">
        <v>254420.24</v>
      </c>
    </row>
    <row r="7785" spans="2:6" x14ac:dyDescent="0.25">
      <c r="B7785" s="14">
        <v>7740</v>
      </c>
      <c r="C7785" s="17">
        <v>44</v>
      </c>
      <c r="D7785" s="17">
        <v>80.709999999999994</v>
      </c>
      <c r="E7785" s="17">
        <v>9893</v>
      </c>
      <c r="F7785" s="17">
        <v>-115049.02999999991</v>
      </c>
    </row>
    <row r="7786" spans="2:6" x14ac:dyDescent="0.25">
      <c r="B7786" s="14">
        <v>7741</v>
      </c>
      <c r="C7786" s="17">
        <v>41</v>
      </c>
      <c r="D7786" s="17">
        <v>88.64</v>
      </c>
      <c r="E7786" s="17">
        <v>16176</v>
      </c>
      <c r="F7786" s="17">
        <v>271967.3600000001</v>
      </c>
    </row>
    <row r="7787" spans="2:6" x14ac:dyDescent="0.25">
      <c r="B7787" s="14">
        <v>7742</v>
      </c>
      <c r="C7787" s="17">
        <v>43</v>
      </c>
      <c r="D7787" s="17">
        <v>97.58</v>
      </c>
      <c r="E7787" s="17">
        <v>12449</v>
      </c>
      <c r="F7787" s="17">
        <v>-122729.41999999993</v>
      </c>
    </row>
    <row r="7788" spans="2:6" x14ac:dyDescent="0.25">
      <c r="B7788" s="14">
        <v>7743</v>
      </c>
      <c r="C7788" s="17">
        <v>41</v>
      </c>
      <c r="D7788" s="17">
        <v>94.81</v>
      </c>
      <c r="E7788" s="17">
        <v>19684</v>
      </c>
      <c r="F7788" s="17">
        <v>393831.95999999996</v>
      </c>
    </row>
    <row r="7789" spans="2:6" x14ac:dyDescent="0.25">
      <c r="B7789" s="14">
        <v>7744</v>
      </c>
      <c r="C7789" s="17">
        <v>42</v>
      </c>
      <c r="D7789" s="17">
        <v>79.55</v>
      </c>
      <c r="E7789" s="17">
        <v>15633</v>
      </c>
      <c r="F7789" s="17">
        <v>360775.85000000009</v>
      </c>
    </row>
    <row r="7790" spans="2:6" x14ac:dyDescent="0.25">
      <c r="B7790" s="14">
        <v>7745</v>
      </c>
      <c r="C7790" s="17">
        <v>40</v>
      </c>
      <c r="D7790" s="17">
        <v>95.56</v>
      </c>
      <c r="E7790" s="17">
        <v>29250</v>
      </c>
      <c r="F7790" s="17">
        <v>1005620</v>
      </c>
    </row>
    <row r="7791" spans="2:6" x14ac:dyDescent="0.25">
      <c r="B7791" s="14">
        <v>7746</v>
      </c>
      <c r="C7791" s="17">
        <v>45</v>
      </c>
      <c r="D7791" s="17">
        <v>77.290000000000006</v>
      </c>
      <c r="E7791" s="17">
        <v>16864</v>
      </c>
      <c r="F7791" s="17">
        <v>443637.43999999994</v>
      </c>
    </row>
    <row r="7792" spans="2:6" x14ac:dyDescent="0.25">
      <c r="B7792" s="14">
        <v>7747</v>
      </c>
      <c r="C7792" s="17">
        <v>41</v>
      </c>
      <c r="D7792" s="17">
        <v>97.13</v>
      </c>
      <c r="E7792" s="17">
        <v>28240</v>
      </c>
      <c r="F7792" s="17">
        <v>868968.8</v>
      </c>
    </row>
    <row r="7793" spans="2:6" x14ac:dyDescent="0.25">
      <c r="B7793" s="14">
        <v>7748</v>
      </c>
      <c r="C7793" s="17">
        <v>43</v>
      </c>
      <c r="D7793" s="17">
        <v>83.95</v>
      </c>
      <c r="E7793" s="17">
        <v>9332</v>
      </c>
      <c r="F7793" s="17">
        <v>-177629.40000000002</v>
      </c>
    </row>
    <row r="7794" spans="2:6" x14ac:dyDescent="0.25">
      <c r="B7794" s="14">
        <v>7749</v>
      </c>
      <c r="C7794" s="17">
        <v>40</v>
      </c>
      <c r="D7794" s="17">
        <v>78.05</v>
      </c>
      <c r="E7794" s="17">
        <v>13930</v>
      </c>
      <c r="F7794" s="17">
        <v>277633.5</v>
      </c>
    </row>
    <row r="7795" spans="2:6" x14ac:dyDescent="0.25">
      <c r="B7795" s="14">
        <v>7750</v>
      </c>
      <c r="C7795" s="17">
        <v>42</v>
      </c>
      <c r="D7795" s="17">
        <v>83.43</v>
      </c>
      <c r="E7795" s="17">
        <v>21445</v>
      </c>
      <c r="F7795" s="17">
        <v>727708.64999999991</v>
      </c>
    </row>
    <row r="7796" spans="2:6" x14ac:dyDescent="0.25">
      <c r="B7796" s="14">
        <v>7751</v>
      </c>
      <c r="C7796" s="17">
        <v>45</v>
      </c>
      <c r="D7796" s="17">
        <v>101.8</v>
      </c>
      <c r="E7796" s="17">
        <v>15884</v>
      </c>
      <c r="F7796" s="17">
        <v>-20855.199999999953</v>
      </c>
    </row>
    <row r="7797" spans="2:6" x14ac:dyDescent="0.25">
      <c r="B7797" s="14">
        <v>7752</v>
      </c>
      <c r="C7797" s="17">
        <v>43</v>
      </c>
      <c r="D7797" s="17">
        <v>78.31</v>
      </c>
      <c r="E7797" s="17">
        <v>26156</v>
      </c>
      <c r="F7797" s="17">
        <v>1182059.6399999999</v>
      </c>
    </row>
    <row r="7798" spans="2:6" x14ac:dyDescent="0.25">
      <c r="B7798" s="14">
        <v>7753</v>
      </c>
      <c r="C7798" s="17">
        <v>41</v>
      </c>
      <c r="D7798" s="17">
        <v>82.35</v>
      </c>
      <c r="E7798" s="17">
        <v>15516</v>
      </c>
      <c r="F7798" s="17">
        <v>323785.40000000014</v>
      </c>
    </row>
    <row r="7799" spans="2:6" x14ac:dyDescent="0.25">
      <c r="B7799" s="14">
        <v>7754</v>
      </c>
      <c r="C7799" s="17">
        <v>42</v>
      </c>
      <c r="D7799" s="17">
        <v>88.53</v>
      </c>
      <c r="E7799" s="17">
        <v>22380</v>
      </c>
      <c r="F7799" s="17">
        <v>682358.59999999986</v>
      </c>
    </row>
    <row r="7800" spans="2:6" x14ac:dyDescent="0.25">
      <c r="B7800" s="14">
        <v>7755</v>
      </c>
      <c r="C7800" s="17">
        <v>41</v>
      </c>
      <c r="D7800" s="17">
        <v>92.23</v>
      </c>
      <c r="E7800" s="17">
        <v>18328</v>
      </c>
      <c r="F7800" s="17">
        <v>355432.55999999982</v>
      </c>
    </row>
    <row r="7801" spans="2:6" x14ac:dyDescent="0.25">
      <c r="B7801" s="14">
        <v>7756</v>
      </c>
      <c r="C7801" s="17">
        <v>40</v>
      </c>
      <c r="D7801" s="17">
        <v>98.38</v>
      </c>
      <c r="E7801" s="17">
        <v>12969</v>
      </c>
      <c r="F7801" s="17">
        <v>-63819.219999999972</v>
      </c>
    </row>
    <row r="7802" spans="2:6" x14ac:dyDescent="0.25">
      <c r="B7802" s="14">
        <v>7757</v>
      </c>
      <c r="C7802" s="17">
        <v>42</v>
      </c>
      <c r="D7802" s="17">
        <v>92.68</v>
      </c>
      <c r="E7802" s="17">
        <v>18467</v>
      </c>
      <c r="F7802" s="17">
        <v>337797.43999999994</v>
      </c>
    </row>
    <row r="7803" spans="2:6" x14ac:dyDescent="0.25">
      <c r="B7803" s="14">
        <v>7758</v>
      </c>
      <c r="C7803" s="17">
        <v>41</v>
      </c>
      <c r="D7803" s="17">
        <v>102.87</v>
      </c>
      <c r="E7803" s="17">
        <v>16979</v>
      </c>
      <c r="F7803" s="17">
        <v>86052.269999999902</v>
      </c>
    </row>
    <row r="7804" spans="2:6" x14ac:dyDescent="0.25">
      <c r="B7804" s="14">
        <v>7759</v>
      </c>
      <c r="C7804" s="17">
        <v>42</v>
      </c>
      <c r="D7804" s="17">
        <v>102.8</v>
      </c>
      <c r="E7804" s="17">
        <v>20275</v>
      </c>
      <c r="F7804" s="17">
        <v>248905</v>
      </c>
    </row>
    <row r="7805" spans="2:6" x14ac:dyDescent="0.25">
      <c r="B7805" s="14">
        <v>7760</v>
      </c>
      <c r="C7805" s="17">
        <v>41</v>
      </c>
      <c r="D7805" s="17">
        <v>78.14</v>
      </c>
      <c r="E7805" s="17">
        <v>14826</v>
      </c>
      <c r="F7805" s="17">
        <v>334004.3600000001</v>
      </c>
    </row>
    <row r="7806" spans="2:6" x14ac:dyDescent="0.25">
      <c r="B7806" s="14">
        <v>7761</v>
      </c>
      <c r="C7806" s="17">
        <v>43</v>
      </c>
      <c r="D7806" s="17">
        <v>78.930000000000007</v>
      </c>
      <c r="E7806" s="17">
        <v>20419</v>
      </c>
      <c r="F7806" s="17">
        <v>723692.32999999984</v>
      </c>
    </row>
    <row r="7807" spans="2:6" x14ac:dyDescent="0.25">
      <c r="B7807" s="14">
        <v>7762</v>
      </c>
      <c r="C7807" s="17">
        <v>42</v>
      </c>
      <c r="D7807" s="17">
        <v>87.39</v>
      </c>
      <c r="E7807" s="17">
        <v>15925</v>
      </c>
      <c r="F7807" s="17">
        <v>258539.25</v>
      </c>
    </row>
    <row r="7808" spans="2:6" x14ac:dyDescent="0.25">
      <c r="B7808" s="14">
        <v>7763</v>
      </c>
      <c r="C7808" s="17">
        <v>43</v>
      </c>
      <c r="D7808" s="17">
        <v>84.05</v>
      </c>
      <c r="E7808" s="17">
        <v>20649</v>
      </c>
      <c r="F7808" s="17">
        <v>635695.55000000005</v>
      </c>
    </row>
    <row r="7809" spans="2:6" x14ac:dyDescent="0.25">
      <c r="B7809" s="14">
        <v>7764</v>
      </c>
      <c r="C7809" s="17">
        <v>43</v>
      </c>
      <c r="D7809" s="17">
        <v>90.37</v>
      </c>
      <c r="E7809" s="17">
        <v>23583</v>
      </c>
      <c r="F7809" s="17">
        <v>697752.2899999998</v>
      </c>
    </row>
    <row r="7810" spans="2:6" x14ac:dyDescent="0.25">
      <c r="B7810" s="14">
        <v>7765</v>
      </c>
      <c r="C7810" s="17">
        <v>42</v>
      </c>
      <c r="D7810" s="17">
        <v>76.98</v>
      </c>
      <c r="E7810" s="17">
        <v>13166</v>
      </c>
      <c r="F7810" s="17">
        <v>203543.31999999983</v>
      </c>
    </row>
    <row r="7811" spans="2:6" x14ac:dyDescent="0.25">
      <c r="B7811" s="14">
        <v>7766</v>
      </c>
      <c r="C7811" s="17">
        <v>41</v>
      </c>
      <c r="D7811" s="17">
        <v>90.43</v>
      </c>
      <c r="E7811" s="17">
        <v>20012</v>
      </c>
      <c r="F7811" s="17">
        <v>502210.83999999985</v>
      </c>
    </row>
    <row r="7812" spans="2:6" x14ac:dyDescent="0.25">
      <c r="B7812" s="14">
        <v>7767</v>
      </c>
      <c r="C7812" s="17">
        <v>41</v>
      </c>
      <c r="D7812" s="17">
        <v>96.68</v>
      </c>
      <c r="E7812" s="17">
        <v>25384</v>
      </c>
      <c r="F7812" s="17">
        <v>706546.87999999989</v>
      </c>
    </row>
    <row r="7813" spans="2:6" x14ac:dyDescent="0.25">
      <c r="B7813" s="14">
        <v>7768</v>
      </c>
      <c r="C7813" s="17">
        <v>41</v>
      </c>
      <c r="D7813" s="17">
        <v>78.650000000000006</v>
      </c>
      <c r="E7813" s="17">
        <v>13013</v>
      </c>
      <c r="F7813" s="17">
        <v>182581.54999999993</v>
      </c>
    </row>
    <row r="7814" spans="2:6" x14ac:dyDescent="0.25">
      <c r="B7814" s="14">
        <v>7769</v>
      </c>
      <c r="C7814" s="17">
        <v>44</v>
      </c>
      <c r="D7814" s="17">
        <v>95.53</v>
      </c>
      <c r="E7814" s="17">
        <v>19714</v>
      </c>
      <c r="F7814" s="17">
        <v>322391.58000000007</v>
      </c>
    </row>
    <row r="7815" spans="2:6" x14ac:dyDescent="0.25">
      <c r="B7815" s="14">
        <v>7770</v>
      </c>
      <c r="C7815" s="17">
        <v>40</v>
      </c>
      <c r="D7815" s="17">
        <v>76.09</v>
      </c>
      <c r="E7815" s="17">
        <v>20471</v>
      </c>
      <c r="F7815" s="17">
        <v>847250.60999999987</v>
      </c>
    </row>
    <row r="7816" spans="2:6" x14ac:dyDescent="0.25">
      <c r="B7816" s="14">
        <v>7771</v>
      </c>
      <c r="C7816" s="17">
        <v>41</v>
      </c>
      <c r="D7816" s="17">
        <v>89.56</v>
      </c>
      <c r="E7816" s="17">
        <v>26987</v>
      </c>
      <c r="F7816" s="17">
        <v>996990.28</v>
      </c>
    </row>
    <row r="7817" spans="2:6" x14ac:dyDescent="0.25">
      <c r="B7817" s="14">
        <v>7772</v>
      </c>
      <c r="C7817" s="17">
        <v>43</v>
      </c>
      <c r="D7817" s="17">
        <v>88.24</v>
      </c>
      <c r="E7817" s="17">
        <v>21819</v>
      </c>
      <c r="F7817" s="17">
        <v>628455.44000000018</v>
      </c>
    </row>
    <row r="7818" spans="2:6" x14ac:dyDescent="0.25">
      <c r="B7818" s="14">
        <v>7773</v>
      </c>
      <c r="C7818" s="17">
        <v>41</v>
      </c>
      <c r="D7818" s="17">
        <v>93.61</v>
      </c>
      <c r="E7818" s="17">
        <v>3789</v>
      </c>
      <c r="F7818" s="17">
        <v>-606026.29</v>
      </c>
    </row>
    <row r="7819" spans="2:6" x14ac:dyDescent="0.25">
      <c r="B7819" s="14">
        <v>7774</v>
      </c>
      <c r="C7819" s="17">
        <v>42</v>
      </c>
      <c r="D7819" s="17">
        <v>95.62</v>
      </c>
      <c r="E7819" s="17">
        <v>8505</v>
      </c>
      <c r="F7819" s="17">
        <v>-327963.10000000003</v>
      </c>
    </row>
    <row r="7820" spans="2:6" x14ac:dyDescent="0.25">
      <c r="B7820" s="14">
        <v>7775</v>
      </c>
      <c r="C7820" s="17">
        <v>43</v>
      </c>
      <c r="D7820" s="17">
        <v>90.95</v>
      </c>
      <c r="E7820" s="17">
        <v>13773</v>
      </c>
      <c r="F7820" s="17">
        <v>45933.649999999907</v>
      </c>
    </row>
    <row r="7821" spans="2:6" x14ac:dyDescent="0.25">
      <c r="B7821" s="14">
        <v>7776</v>
      </c>
      <c r="C7821" s="17">
        <v>42</v>
      </c>
      <c r="D7821" s="17">
        <v>86.28</v>
      </c>
      <c r="E7821" s="17">
        <v>22953</v>
      </c>
      <c r="F7821" s="17">
        <v>773236.15999999992</v>
      </c>
    </row>
    <row r="7822" spans="2:6" x14ac:dyDescent="0.25">
      <c r="B7822" s="14">
        <v>7777</v>
      </c>
      <c r="C7822" s="17">
        <v>43</v>
      </c>
      <c r="D7822" s="17">
        <v>95.7</v>
      </c>
      <c r="E7822" s="17">
        <v>16442</v>
      </c>
      <c r="F7822" s="17">
        <v>141452.59999999998</v>
      </c>
    </row>
    <row r="7823" spans="2:6" x14ac:dyDescent="0.25">
      <c r="B7823" s="14">
        <v>7778</v>
      </c>
      <c r="C7823" s="17">
        <v>42</v>
      </c>
      <c r="D7823" s="17">
        <v>90.47</v>
      </c>
      <c r="E7823" s="17">
        <v>18918</v>
      </c>
      <c r="F7823" s="17">
        <v>408614.54000000004</v>
      </c>
    </row>
    <row r="7824" spans="2:6" x14ac:dyDescent="0.25">
      <c r="B7824" s="14">
        <v>7779</v>
      </c>
      <c r="C7824" s="17">
        <v>40</v>
      </c>
      <c r="D7824" s="17">
        <v>95.44</v>
      </c>
      <c r="E7824" s="17">
        <v>16591</v>
      </c>
      <c r="F7824" s="17">
        <v>204523.95999999996</v>
      </c>
    </row>
    <row r="7825" spans="2:6" x14ac:dyDescent="0.25">
      <c r="B7825" s="14">
        <v>7780</v>
      </c>
      <c r="C7825" s="17">
        <v>42</v>
      </c>
      <c r="D7825" s="17">
        <v>94.84</v>
      </c>
      <c r="E7825" s="17">
        <v>11278</v>
      </c>
      <c r="F7825" s="17">
        <v>-148959.52000000002</v>
      </c>
    </row>
    <row r="7826" spans="2:6" x14ac:dyDescent="0.25">
      <c r="B7826" s="14">
        <v>7781</v>
      </c>
      <c r="C7826" s="17">
        <v>41</v>
      </c>
      <c r="D7826" s="17">
        <v>98.79</v>
      </c>
      <c r="E7826" s="17">
        <v>14265</v>
      </c>
      <c r="F7826" s="17">
        <v>-5369.3500000000931</v>
      </c>
    </row>
    <row r="7827" spans="2:6" x14ac:dyDescent="0.25">
      <c r="B7827" s="14">
        <v>7782</v>
      </c>
      <c r="C7827" s="17">
        <v>40</v>
      </c>
      <c r="D7827" s="17">
        <v>90.22</v>
      </c>
      <c r="E7827" s="17">
        <v>10967</v>
      </c>
      <c r="F7827" s="17">
        <v>-95689.739999999991</v>
      </c>
    </row>
    <row r="7828" spans="2:6" x14ac:dyDescent="0.25">
      <c r="B7828" s="14">
        <v>7783</v>
      </c>
      <c r="C7828" s="17">
        <v>44</v>
      </c>
      <c r="D7828" s="17">
        <v>76.510000000000005</v>
      </c>
      <c r="E7828" s="17">
        <v>16757</v>
      </c>
      <c r="F7828" s="17">
        <v>465256.92999999993</v>
      </c>
    </row>
    <row r="7829" spans="2:6" x14ac:dyDescent="0.25">
      <c r="B7829" s="14">
        <v>7784</v>
      </c>
      <c r="C7829" s="17">
        <v>44</v>
      </c>
      <c r="D7829" s="17">
        <v>87.22</v>
      </c>
      <c r="E7829" s="17">
        <v>20757</v>
      </c>
      <c r="F7829" s="17">
        <v>556909.46</v>
      </c>
    </row>
    <row r="7830" spans="2:6" x14ac:dyDescent="0.25">
      <c r="B7830" s="14">
        <v>7785</v>
      </c>
      <c r="C7830" s="17">
        <v>40</v>
      </c>
      <c r="D7830" s="17">
        <v>82.55</v>
      </c>
      <c r="E7830" s="17">
        <v>18495</v>
      </c>
      <c r="F7830" s="17">
        <v>563942.75</v>
      </c>
    </row>
    <row r="7831" spans="2:6" x14ac:dyDescent="0.25">
      <c r="B7831" s="14">
        <v>7786</v>
      </c>
      <c r="C7831" s="17">
        <v>39</v>
      </c>
      <c r="D7831" s="17">
        <v>101.48</v>
      </c>
      <c r="E7831" s="17">
        <v>19324</v>
      </c>
      <c r="F7831" s="17">
        <v>280840.48</v>
      </c>
    </row>
    <row r="7832" spans="2:6" x14ac:dyDescent="0.25">
      <c r="B7832" s="14">
        <v>7787</v>
      </c>
      <c r="C7832" s="17">
        <v>41</v>
      </c>
      <c r="D7832" s="17">
        <v>95.86</v>
      </c>
      <c r="E7832" s="17">
        <v>13405</v>
      </c>
      <c r="F7832" s="17">
        <v>-17013.300000000047</v>
      </c>
    </row>
    <row r="7833" spans="2:6" x14ac:dyDescent="0.25">
      <c r="B7833" s="14">
        <v>7788</v>
      </c>
      <c r="C7833" s="17">
        <v>43</v>
      </c>
      <c r="D7833" s="17">
        <v>103.54</v>
      </c>
      <c r="E7833" s="17">
        <v>13176</v>
      </c>
      <c r="F7833" s="17">
        <v>-158787.04000000004</v>
      </c>
    </row>
    <row r="7834" spans="2:6" x14ac:dyDescent="0.25">
      <c r="B7834" s="14">
        <v>7789</v>
      </c>
      <c r="C7834" s="17">
        <v>44</v>
      </c>
      <c r="D7834" s="17">
        <v>77.98</v>
      </c>
      <c r="E7834" s="17">
        <v>28779</v>
      </c>
      <c r="F7834" s="17">
        <v>1366558.58</v>
      </c>
    </row>
    <row r="7835" spans="2:6" x14ac:dyDescent="0.25">
      <c r="B7835" s="14">
        <v>7790</v>
      </c>
      <c r="C7835" s="17">
        <v>43</v>
      </c>
      <c r="D7835" s="17">
        <v>76.56</v>
      </c>
      <c r="E7835" s="17">
        <v>19927</v>
      </c>
      <c r="F7835" s="17">
        <v>733000.87999999989</v>
      </c>
    </row>
    <row r="7836" spans="2:6" x14ac:dyDescent="0.25">
      <c r="B7836" s="14">
        <v>7791</v>
      </c>
      <c r="C7836" s="17">
        <v>40</v>
      </c>
      <c r="D7836" s="17">
        <v>91.54</v>
      </c>
      <c r="E7836" s="17">
        <v>13127</v>
      </c>
      <c r="F7836" s="17">
        <v>35547.419999999925</v>
      </c>
    </row>
    <row r="7837" spans="2:6" x14ac:dyDescent="0.25">
      <c r="B7837" s="14">
        <v>7792</v>
      </c>
      <c r="C7837" s="17">
        <v>40</v>
      </c>
      <c r="D7837" s="17">
        <v>99</v>
      </c>
      <c r="E7837" s="17">
        <v>23064</v>
      </c>
      <c r="F7837" s="17">
        <v>533840</v>
      </c>
    </row>
    <row r="7838" spans="2:6" x14ac:dyDescent="0.25">
      <c r="B7838" s="14">
        <v>7793</v>
      </c>
      <c r="C7838" s="17">
        <v>41</v>
      </c>
      <c r="D7838" s="17">
        <v>88.94</v>
      </c>
      <c r="E7838" s="17">
        <v>16702</v>
      </c>
      <c r="F7838" s="17">
        <v>303440.12000000011</v>
      </c>
    </row>
    <row r="7839" spans="2:6" x14ac:dyDescent="0.25">
      <c r="B7839" s="14">
        <v>7794</v>
      </c>
      <c r="C7839" s="17">
        <v>41</v>
      </c>
      <c r="D7839" s="17">
        <v>104.64</v>
      </c>
      <c r="E7839" s="17">
        <v>20884</v>
      </c>
      <c r="F7839" s="17">
        <v>264370.24</v>
      </c>
    </row>
    <row r="7840" spans="2:6" x14ac:dyDescent="0.25">
      <c r="B7840" s="14">
        <v>7795</v>
      </c>
      <c r="C7840" s="17">
        <v>44</v>
      </c>
      <c r="D7840" s="17">
        <v>86.38</v>
      </c>
      <c r="E7840" s="17">
        <v>28784</v>
      </c>
      <c r="F7840" s="17">
        <v>1125158.08</v>
      </c>
    </row>
    <row r="7841" spans="2:6" x14ac:dyDescent="0.25">
      <c r="B7841" s="14">
        <v>7796</v>
      </c>
      <c r="C7841" s="17">
        <v>40</v>
      </c>
      <c r="D7841" s="17">
        <v>87.08</v>
      </c>
      <c r="E7841" s="17">
        <v>17533</v>
      </c>
      <c r="F7841" s="17">
        <v>410973.3600000001</v>
      </c>
    </row>
    <row r="7842" spans="2:6" x14ac:dyDescent="0.25">
      <c r="B7842" s="14">
        <v>7797</v>
      </c>
      <c r="C7842" s="17">
        <v>45</v>
      </c>
      <c r="D7842" s="17">
        <v>78.42</v>
      </c>
      <c r="E7842" s="17">
        <v>23830</v>
      </c>
      <c r="F7842" s="17">
        <v>951071.39999999991</v>
      </c>
    </row>
    <row r="7843" spans="2:6" x14ac:dyDescent="0.25">
      <c r="B7843" s="14">
        <v>7798</v>
      </c>
      <c r="C7843" s="17">
        <v>45</v>
      </c>
      <c r="D7843" s="17">
        <v>77.98</v>
      </c>
      <c r="E7843" s="17">
        <v>17401</v>
      </c>
      <c r="F7843" s="17">
        <v>472824.02</v>
      </c>
    </row>
    <row r="7844" spans="2:6" x14ac:dyDescent="0.25">
      <c r="B7844" s="14">
        <v>7799</v>
      </c>
      <c r="C7844" s="17">
        <v>42</v>
      </c>
      <c r="D7844" s="17">
        <v>94.86</v>
      </c>
      <c r="E7844" s="17">
        <v>11511</v>
      </c>
      <c r="F7844" s="17">
        <v>-134706.45999999996</v>
      </c>
    </row>
    <row r="7845" spans="2:6" x14ac:dyDescent="0.25">
      <c r="B7845" s="14">
        <v>7800</v>
      </c>
      <c r="C7845" s="17">
        <v>43</v>
      </c>
      <c r="D7845" s="17">
        <v>104.13</v>
      </c>
      <c r="E7845" s="17">
        <v>15192</v>
      </c>
      <c r="F7845" s="17">
        <v>-61990.959999999963</v>
      </c>
    </row>
    <row r="7846" spans="2:6" x14ac:dyDescent="0.25">
      <c r="B7846" s="14">
        <v>7801</v>
      </c>
      <c r="C7846" s="17">
        <v>44</v>
      </c>
      <c r="D7846" s="17">
        <v>100.71</v>
      </c>
      <c r="E7846" s="17">
        <v>21789</v>
      </c>
      <c r="F7846" s="17">
        <v>332924.81000000006</v>
      </c>
    </row>
    <row r="7847" spans="2:6" x14ac:dyDescent="0.25">
      <c r="B7847" s="14">
        <v>7802</v>
      </c>
      <c r="C7847" s="17">
        <v>44</v>
      </c>
      <c r="D7847" s="17">
        <v>91.62</v>
      </c>
      <c r="E7847" s="17">
        <v>18409</v>
      </c>
      <c r="F7847" s="17">
        <v>316762.41999999993</v>
      </c>
    </row>
    <row r="7848" spans="2:6" x14ac:dyDescent="0.25">
      <c r="B7848" s="14">
        <v>7803</v>
      </c>
      <c r="C7848" s="17">
        <v>39</v>
      </c>
      <c r="D7848" s="17">
        <v>89.9</v>
      </c>
      <c r="E7848" s="17">
        <v>18143</v>
      </c>
      <c r="F7848" s="17">
        <v>421824.29999999981</v>
      </c>
    </row>
    <row r="7849" spans="2:6" x14ac:dyDescent="0.25">
      <c r="B7849" s="14">
        <v>7804</v>
      </c>
      <c r="C7849" s="17">
        <v>41</v>
      </c>
      <c r="D7849" s="17">
        <v>90.67</v>
      </c>
      <c r="E7849" s="17">
        <v>15965</v>
      </c>
      <c r="F7849" s="17">
        <v>224923.44999999995</v>
      </c>
    </row>
    <row r="7850" spans="2:6" x14ac:dyDescent="0.25">
      <c r="B7850" s="14">
        <v>7805</v>
      </c>
      <c r="C7850" s="17">
        <v>42</v>
      </c>
      <c r="D7850" s="17">
        <v>100.92</v>
      </c>
      <c r="E7850" s="17">
        <v>24992</v>
      </c>
      <c r="F7850" s="17">
        <v>551551.35999999987</v>
      </c>
    </row>
    <row r="7851" spans="2:6" x14ac:dyDescent="0.25">
      <c r="B7851" s="14">
        <v>7806</v>
      </c>
      <c r="C7851" s="17">
        <v>41</v>
      </c>
      <c r="D7851" s="17">
        <v>80.73</v>
      </c>
      <c r="E7851" s="17">
        <v>13870</v>
      </c>
      <c r="F7851" s="17">
        <v>221734.89999999991</v>
      </c>
    </row>
    <row r="7852" spans="2:6" x14ac:dyDescent="0.25">
      <c r="B7852" s="14">
        <v>7807</v>
      </c>
      <c r="C7852" s="17">
        <v>43</v>
      </c>
      <c r="D7852" s="17">
        <v>83.66</v>
      </c>
      <c r="E7852" s="17">
        <v>19992</v>
      </c>
      <c r="F7852" s="17">
        <v>596221.28</v>
      </c>
    </row>
    <row r="7853" spans="2:6" x14ac:dyDescent="0.25">
      <c r="B7853" s="14">
        <v>7808</v>
      </c>
      <c r="C7853" s="17">
        <v>41</v>
      </c>
      <c r="D7853" s="17">
        <v>93.94</v>
      </c>
      <c r="E7853" s="17">
        <v>13695</v>
      </c>
      <c r="F7853" s="17">
        <v>27301.70000000007</v>
      </c>
    </row>
    <row r="7854" spans="2:6" x14ac:dyDescent="0.25">
      <c r="B7854" s="14">
        <v>7809</v>
      </c>
      <c r="C7854" s="17">
        <v>40</v>
      </c>
      <c r="D7854" s="17">
        <v>94.22</v>
      </c>
      <c r="E7854" s="17">
        <v>22866</v>
      </c>
      <c r="F7854" s="17">
        <v>631259.48</v>
      </c>
    </row>
    <row r="7855" spans="2:6" x14ac:dyDescent="0.25">
      <c r="B7855" s="14">
        <v>7810</v>
      </c>
      <c r="C7855" s="17">
        <v>40</v>
      </c>
      <c r="D7855" s="17">
        <v>90.85</v>
      </c>
      <c r="E7855" s="17">
        <v>26916</v>
      </c>
      <c r="F7855" s="17">
        <v>984325.40000000014</v>
      </c>
    </row>
    <row r="7856" spans="2:6" x14ac:dyDescent="0.25">
      <c r="B7856" s="14">
        <v>7811</v>
      </c>
      <c r="C7856" s="17">
        <v>41</v>
      </c>
      <c r="D7856" s="17">
        <v>96.58</v>
      </c>
      <c r="E7856" s="17">
        <v>14832</v>
      </c>
      <c r="F7856" s="17">
        <v>60981.440000000061</v>
      </c>
    </row>
    <row r="7857" spans="2:6" x14ac:dyDescent="0.25">
      <c r="B7857" s="14">
        <v>7812</v>
      </c>
      <c r="C7857" s="17">
        <v>41</v>
      </c>
      <c r="D7857" s="17">
        <v>76.150000000000006</v>
      </c>
      <c r="E7857" s="17">
        <v>15771</v>
      </c>
      <c r="F7857" s="17">
        <v>440856.34999999986</v>
      </c>
    </row>
    <row r="7858" spans="2:6" x14ac:dyDescent="0.25">
      <c r="B7858" s="14">
        <v>7813</v>
      </c>
      <c r="C7858" s="17">
        <v>45</v>
      </c>
      <c r="D7858" s="17">
        <v>86.01</v>
      </c>
      <c r="E7858" s="17">
        <v>22392</v>
      </c>
      <c r="F7858" s="17">
        <v>672432.07999999984</v>
      </c>
    </row>
    <row r="7859" spans="2:6" x14ac:dyDescent="0.25">
      <c r="B7859" s="14">
        <v>7814</v>
      </c>
      <c r="C7859" s="17">
        <v>41</v>
      </c>
      <c r="D7859" s="17">
        <v>83.52</v>
      </c>
      <c r="E7859" s="17">
        <v>23899</v>
      </c>
      <c r="F7859" s="17">
        <v>929997.52</v>
      </c>
    </row>
    <row r="7860" spans="2:6" x14ac:dyDescent="0.25">
      <c r="B7860" s="14">
        <v>7815</v>
      </c>
      <c r="C7860" s="17">
        <v>42</v>
      </c>
      <c r="D7860" s="17">
        <v>94.58</v>
      </c>
      <c r="E7860" s="17">
        <v>10482</v>
      </c>
      <c r="F7860" s="17">
        <v>-195713.55999999994</v>
      </c>
    </row>
    <row r="7861" spans="2:6" x14ac:dyDescent="0.25">
      <c r="B7861" s="14">
        <v>7816</v>
      </c>
      <c r="C7861" s="17">
        <v>41</v>
      </c>
      <c r="D7861" s="17">
        <v>102.85</v>
      </c>
      <c r="E7861" s="17">
        <v>24208</v>
      </c>
      <c r="F7861" s="17">
        <v>485071.20000000019</v>
      </c>
    </row>
    <row r="7862" spans="2:6" x14ac:dyDescent="0.25">
      <c r="B7862" s="14">
        <v>7817</v>
      </c>
      <c r="C7862" s="17">
        <v>44</v>
      </c>
      <c r="D7862" s="17">
        <v>81.89</v>
      </c>
      <c r="E7862" s="17">
        <v>13948</v>
      </c>
      <c r="F7862" s="17">
        <v>169738.28000000003</v>
      </c>
    </row>
    <row r="7863" spans="2:6" x14ac:dyDescent="0.25">
      <c r="B7863" s="14">
        <v>7818</v>
      </c>
      <c r="C7863" s="17">
        <v>44</v>
      </c>
      <c r="D7863" s="17">
        <v>76.69</v>
      </c>
      <c r="E7863" s="17">
        <v>14569</v>
      </c>
      <c r="F7863" s="17">
        <v>290898.39000000013</v>
      </c>
    </row>
    <row r="7864" spans="2:6" x14ac:dyDescent="0.25">
      <c r="B7864" s="14">
        <v>7819</v>
      </c>
      <c r="C7864" s="17">
        <v>40</v>
      </c>
      <c r="D7864" s="17">
        <v>76.069999999999993</v>
      </c>
      <c r="E7864" s="17">
        <v>15948</v>
      </c>
      <c r="F7864" s="17">
        <v>472567.64000000013</v>
      </c>
    </row>
    <row r="7865" spans="2:6" x14ac:dyDescent="0.25">
      <c r="B7865" s="14">
        <v>7820</v>
      </c>
      <c r="C7865" s="17">
        <v>40</v>
      </c>
      <c r="D7865" s="17">
        <v>80.010000000000005</v>
      </c>
      <c r="E7865" s="17">
        <v>26935</v>
      </c>
      <c r="F7865" s="17">
        <v>1277595.6499999999</v>
      </c>
    </row>
    <row r="7866" spans="2:6" x14ac:dyDescent="0.25">
      <c r="B7866" s="14">
        <v>7821</v>
      </c>
      <c r="C7866" s="17">
        <v>40</v>
      </c>
      <c r="D7866" s="17">
        <v>80.64</v>
      </c>
      <c r="E7866" s="17">
        <v>22829</v>
      </c>
      <c r="F7866" s="17">
        <v>938880.44</v>
      </c>
    </row>
    <row r="7867" spans="2:6" x14ac:dyDescent="0.25">
      <c r="B7867" s="14">
        <v>7822</v>
      </c>
      <c r="C7867" s="17">
        <v>40</v>
      </c>
      <c r="D7867" s="17">
        <v>100.56</v>
      </c>
      <c r="E7867" s="17">
        <v>7259</v>
      </c>
      <c r="F7867" s="17">
        <v>-425784.04000000004</v>
      </c>
    </row>
    <row r="7868" spans="2:6" x14ac:dyDescent="0.25">
      <c r="B7868" s="14">
        <v>7823</v>
      </c>
      <c r="C7868" s="17">
        <v>41</v>
      </c>
      <c r="D7868" s="17">
        <v>89.96</v>
      </c>
      <c r="E7868" s="17">
        <v>22604</v>
      </c>
      <c r="F7868" s="17">
        <v>687976.16000000015</v>
      </c>
    </row>
    <row r="7869" spans="2:6" x14ac:dyDescent="0.25">
      <c r="B7869" s="14">
        <v>7824</v>
      </c>
      <c r="C7869" s="17">
        <v>41</v>
      </c>
      <c r="D7869" s="17">
        <v>94.83</v>
      </c>
      <c r="E7869" s="17">
        <v>23608</v>
      </c>
      <c r="F7869" s="17">
        <v>641317.3600000001</v>
      </c>
    </row>
    <row r="7870" spans="2:6" x14ac:dyDescent="0.25">
      <c r="B7870" s="14">
        <v>7825</v>
      </c>
      <c r="C7870" s="17">
        <v>44</v>
      </c>
      <c r="D7870" s="17">
        <v>97.81</v>
      </c>
      <c r="E7870" s="17">
        <v>10681</v>
      </c>
      <c r="F7870" s="17">
        <v>-239153.61</v>
      </c>
    </row>
    <row r="7871" spans="2:6" x14ac:dyDescent="0.25">
      <c r="B7871" s="14">
        <v>7826</v>
      </c>
      <c r="C7871" s="17">
        <v>42</v>
      </c>
      <c r="D7871" s="17">
        <v>103.57</v>
      </c>
      <c r="E7871" s="17">
        <v>18009</v>
      </c>
      <c r="F7871" s="17">
        <v>112220.87000000011</v>
      </c>
    </row>
    <row r="7872" spans="2:6" x14ac:dyDescent="0.25">
      <c r="B7872" s="14">
        <v>7827</v>
      </c>
      <c r="C7872" s="17">
        <v>39</v>
      </c>
      <c r="D7872" s="17">
        <v>102.23</v>
      </c>
      <c r="E7872" s="17">
        <v>7243</v>
      </c>
      <c r="F7872" s="17">
        <v>-431571.89</v>
      </c>
    </row>
    <row r="7873" spans="2:6" x14ac:dyDescent="0.25">
      <c r="B7873" s="14">
        <v>7828</v>
      </c>
      <c r="C7873" s="17">
        <v>41</v>
      </c>
      <c r="D7873" s="17">
        <v>79.040000000000006</v>
      </c>
      <c r="E7873" s="17">
        <v>21483</v>
      </c>
      <c r="F7873" s="17">
        <v>846297.67999999993</v>
      </c>
    </row>
    <row r="7874" spans="2:6" x14ac:dyDescent="0.25">
      <c r="B7874" s="14">
        <v>7829</v>
      </c>
      <c r="C7874" s="17">
        <v>41</v>
      </c>
      <c r="D7874" s="17">
        <v>95.17</v>
      </c>
      <c r="E7874" s="17">
        <v>20243</v>
      </c>
      <c r="F7874" s="17">
        <v>421867.68999999994</v>
      </c>
    </row>
    <row r="7875" spans="2:6" x14ac:dyDescent="0.25">
      <c r="B7875" s="14">
        <v>7830</v>
      </c>
      <c r="C7875" s="17">
        <v>41</v>
      </c>
      <c r="D7875" s="17">
        <v>77.72</v>
      </c>
      <c r="E7875" s="17">
        <v>19544</v>
      </c>
      <c r="F7875" s="17">
        <v>718992.32000000007</v>
      </c>
    </row>
    <row r="7876" spans="2:6" x14ac:dyDescent="0.25">
      <c r="B7876" s="14">
        <v>7831</v>
      </c>
      <c r="C7876" s="17">
        <v>42</v>
      </c>
      <c r="D7876" s="17">
        <v>80.81</v>
      </c>
      <c r="E7876" s="17">
        <v>22465</v>
      </c>
      <c r="F7876" s="17">
        <v>861608.34999999986</v>
      </c>
    </row>
    <row r="7877" spans="2:6" x14ac:dyDescent="0.25">
      <c r="B7877" s="14">
        <v>7832</v>
      </c>
      <c r="C7877" s="17">
        <v>39</v>
      </c>
      <c r="D7877" s="17">
        <v>80.33</v>
      </c>
      <c r="E7877" s="17">
        <v>17316</v>
      </c>
      <c r="F7877" s="17">
        <v>529565.72</v>
      </c>
    </row>
    <row r="7878" spans="2:6" x14ac:dyDescent="0.25">
      <c r="B7878" s="14">
        <v>7833</v>
      </c>
      <c r="C7878" s="17">
        <v>42</v>
      </c>
      <c r="D7878" s="17">
        <v>87.07</v>
      </c>
      <c r="E7878" s="17">
        <v>18028</v>
      </c>
      <c r="F7878" s="17">
        <v>410698.04000000004</v>
      </c>
    </row>
    <row r="7879" spans="2:6" x14ac:dyDescent="0.25">
      <c r="B7879" s="14">
        <v>7834</v>
      </c>
      <c r="C7879" s="17">
        <v>41</v>
      </c>
      <c r="D7879" s="17">
        <v>90.94</v>
      </c>
      <c r="E7879" s="17">
        <v>20505</v>
      </c>
      <c r="F7879" s="17">
        <v>525065.30000000005</v>
      </c>
    </row>
    <row r="7880" spans="2:6" x14ac:dyDescent="0.25">
      <c r="B7880" s="14">
        <v>7835</v>
      </c>
      <c r="C7880" s="17">
        <v>40</v>
      </c>
      <c r="D7880" s="17">
        <v>75.69</v>
      </c>
      <c r="E7880" s="17">
        <v>19384</v>
      </c>
      <c r="F7880" s="17">
        <v>764881.04</v>
      </c>
    </row>
    <row r="7881" spans="2:6" x14ac:dyDescent="0.25">
      <c r="B7881" s="14">
        <v>7836</v>
      </c>
      <c r="C7881" s="17">
        <v>41</v>
      </c>
      <c r="D7881" s="17">
        <v>97.83</v>
      </c>
      <c r="E7881" s="17">
        <v>17301</v>
      </c>
      <c r="F7881" s="17">
        <v>191001.17000000004</v>
      </c>
    </row>
    <row r="7882" spans="2:6" x14ac:dyDescent="0.25">
      <c r="B7882" s="14">
        <v>7837</v>
      </c>
      <c r="C7882" s="17">
        <v>43</v>
      </c>
      <c r="D7882" s="17">
        <v>93.71</v>
      </c>
      <c r="E7882" s="17">
        <v>0</v>
      </c>
      <c r="F7882" s="17">
        <v>-850000</v>
      </c>
    </row>
    <row r="7883" spans="2:6" x14ac:dyDescent="0.25">
      <c r="B7883" s="14">
        <v>7838</v>
      </c>
      <c r="C7883" s="17">
        <v>41</v>
      </c>
      <c r="D7883" s="17">
        <v>97.09</v>
      </c>
      <c r="E7883" s="17">
        <v>17016</v>
      </c>
      <c r="F7883" s="17">
        <v>186444.55999999994</v>
      </c>
    </row>
    <row r="7884" spans="2:6" x14ac:dyDescent="0.25">
      <c r="B7884" s="14">
        <v>7839</v>
      </c>
      <c r="C7884" s="17">
        <v>41</v>
      </c>
      <c r="D7884" s="17">
        <v>99.38</v>
      </c>
      <c r="E7884" s="17">
        <v>15113</v>
      </c>
      <c r="F7884" s="17">
        <v>35924.060000000056</v>
      </c>
    </row>
    <row r="7885" spans="2:6" x14ac:dyDescent="0.25">
      <c r="B7885" s="14">
        <v>7840</v>
      </c>
      <c r="C7885" s="17">
        <v>42</v>
      </c>
      <c r="D7885" s="17">
        <v>83.04</v>
      </c>
      <c r="E7885" s="17">
        <v>15380</v>
      </c>
      <c r="F7885" s="17">
        <v>287504.79999999981</v>
      </c>
    </row>
    <row r="7886" spans="2:6" x14ac:dyDescent="0.25">
      <c r="B7886" s="14">
        <v>7841</v>
      </c>
      <c r="C7886" s="17">
        <v>42</v>
      </c>
      <c r="D7886" s="17">
        <v>84.73</v>
      </c>
      <c r="E7886" s="17">
        <v>16420</v>
      </c>
      <c r="F7886" s="17">
        <v>336673.39999999991</v>
      </c>
    </row>
    <row r="7887" spans="2:6" x14ac:dyDescent="0.25">
      <c r="B7887" s="14">
        <v>7842</v>
      </c>
      <c r="C7887" s="17">
        <v>41</v>
      </c>
      <c r="D7887" s="17">
        <v>94.95</v>
      </c>
      <c r="E7887" s="17">
        <v>12695</v>
      </c>
      <c r="F7887" s="17">
        <v>-49580.25</v>
      </c>
    </row>
    <row r="7888" spans="2:6" x14ac:dyDescent="0.25">
      <c r="B7888" s="14">
        <v>7843</v>
      </c>
      <c r="C7888" s="17">
        <v>43</v>
      </c>
      <c r="D7888" s="17">
        <v>100.49</v>
      </c>
      <c r="E7888" s="17">
        <v>17540</v>
      </c>
      <c r="F7888" s="17">
        <v>123645.40000000014</v>
      </c>
    </row>
    <row r="7889" spans="2:6" x14ac:dyDescent="0.25">
      <c r="B7889" s="14">
        <v>7844</v>
      </c>
      <c r="C7889" s="17">
        <v>43</v>
      </c>
      <c r="D7889" s="17">
        <v>95.3</v>
      </c>
      <c r="E7889" s="17">
        <v>16044</v>
      </c>
      <c r="F7889" s="17">
        <v>123870.80000000005</v>
      </c>
    </row>
    <row r="7890" spans="2:6" x14ac:dyDescent="0.25">
      <c r="B7890" s="14">
        <v>7845</v>
      </c>
      <c r="C7890" s="17">
        <v>41</v>
      </c>
      <c r="D7890" s="17">
        <v>85.26</v>
      </c>
      <c r="E7890" s="17">
        <v>18649</v>
      </c>
      <c r="F7890" s="17">
        <v>506528.26</v>
      </c>
    </row>
    <row r="7891" spans="2:6" x14ac:dyDescent="0.25">
      <c r="B7891" s="14">
        <v>7846</v>
      </c>
      <c r="C7891" s="17">
        <v>41</v>
      </c>
      <c r="D7891" s="17">
        <v>79.63</v>
      </c>
      <c r="E7891" s="17">
        <v>13493</v>
      </c>
      <c r="F7891" s="17">
        <v>207446.41000000015</v>
      </c>
    </row>
    <row r="7892" spans="2:6" x14ac:dyDescent="0.25">
      <c r="B7892" s="14">
        <v>7847</v>
      </c>
      <c r="C7892" s="17">
        <v>42</v>
      </c>
      <c r="D7892" s="17">
        <v>80.23</v>
      </c>
      <c r="E7892" s="17">
        <v>15935</v>
      </c>
      <c r="F7892" s="17">
        <v>373329.94999999995</v>
      </c>
    </row>
    <row r="7893" spans="2:6" x14ac:dyDescent="0.25">
      <c r="B7893" s="14">
        <v>7848</v>
      </c>
      <c r="C7893" s="17">
        <v>43</v>
      </c>
      <c r="D7893" s="17">
        <v>79.56</v>
      </c>
      <c r="E7893" s="17">
        <v>19245</v>
      </c>
      <c r="F7893" s="17">
        <v>621087.80000000005</v>
      </c>
    </row>
    <row r="7894" spans="2:6" x14ac:dyDescent="0.25">
      <c r="B7894" s="14">
        <v>7849</v>
      </c>
      <c r="C7894" s="17">
        <v>40</v>
      </c>
      <c r="D7894" s="17">
        <v>89.2</v>
      </c>
      <c r="E7894" s="17">
        <v>16235</v>
      </c>
      <c r="F7894" s="17">
        <v>283203</v>
      </c>
    </row>
    <row r="7895" spans="2:6" x14ac:dyDescent="0.25">
      <c r="B7895" s="14">
        <v>7850</v>
      </c>
      <c r="C7895" s="17">
        <v>45</v>
      </c>
      <c r="D7895" s="17">
        <v>75.16</v>
      </c>
      <c r="E7895" s="17">
        <v>11759</v>
      </c>
      <c r="F7895" s="17">
        <v>77079.560000000056</v>
      </c>
    </row>
    <row r="7896" spans="2:6" x14ac:dyDescent="0.25">
      <c r="B7896" s="14">
        <v>7851</v>
      </c>
      <c r="C7896" s="17">
        <v>41</v>
      </c>
      <c r="D7896" s="17">
        <v>96.6</v>
      </c>
      <c r="E7896" s="17">
        <v>6890</v>
      </c>
      <c r="F7896" s="17">
        <v>-426953.99999999994</v>
      </c>
    </row>
    <row r="7897" spans="2:6" x14ac:dyDescent="0.25">
      <c r="B7897" s="14">
        <v>7852</v>
      </c>
      <c r="C7897" s="17">
        <v>43</v>
      </c>
      <c r="D7897" s="17">
        <v>103.68</v>
      </c>
      <c r="E7897" s="17">
        <v>20539</v>
      </c>
      <c r="F7897" s="17">
        <v>224600.47999999975</v>
      </c>
    </row>
    <row r="7898" spans="2:6" x14ac:dyDescent="0.25">
      <c r="B7898" s="14">
        <v>7853</v>
      </c>
      <c r="C7898" s="17">
        <v>41</v>
      </c>
      <c r="D7898" s="17">
        <v>75.23</v>
      </c>
      <c r="E7898" s="17">
        <v>20268</v>
      </c>
      <c r="F7898" s="17">
        <v>827582.35999999987</v>
      </c>
    </row>
    <row r="7899" spans="2:6" x14ac:dyDescent="0.25">
      <c r="B7899" s="14">
        <v>7854</v>
      </c>
      <c r="C7899" s="17">
        <v>39</v>
      </c>
      <c r="D7899" s="17">
        <v>102.72</v>
      </c>
      <c r="E7899" s="17">
        <v>22669</v>
      </c>
      <c r="F7899" s="17">
        <v>448480.32000000007</v>
      </c>
    </row>
    <row r="7900" spans="2:6" x14ac:dyDescent="0.25">
      <c r="B7900" s="14">
        <v>7855</v>
      </c>
      <c r="C7900" s="17">
        <v>42</v>
      </c>
      <c r="D7900" s="17">
        <v>98.45</v>
      </c>
      <c r="E7900" s="17">
        <v>19002</v>
      </c>
      <c r="F7900" s="17">
        <v>262567.09999999986</v>
      </c>
    </row>
    <row r="7901" spans="2:6" x14ac:dyDescent="0.25">
      <c r="B7901" s="14">
        <v>7856</v>
      </c>
      <c r="C7901" s="17">
        <v>44</v>
      </c>
      <c r="D7901" s="17">
        <v>103.36</v>
      </c>
      <c r="E7901" s="17">
        <v>14861</v>
      </c>
      <c r="F7901" s="17">
        <v>-82577.959999999963</v>
      </c>
    </row>
    <row r="7902" spans="2:6" x14ac:dyDescent="0.25">
      <c r="B7902" s="14">
        <v>7857</v>
      </c>
      <c r="C7902" s="17">
        <v>42</v>
      </c>
      <c r="D7902" s="17">
        <v>83.68</v>
      </c>
      <c r="E7902" s="17">
        <v>14527</v>
      </c>
      <c r="F7902" s="17">
        <v>215119.6399999999</v>
      </c>
    </row>
    <row r="7903" spans="2:6" x14ac:dyDescent="0.25">
      <c r="B7903" s="14">
        <v>7858</v>
      </c>
      <c r="C7903" s="17">
        <v>40</v>
      </c>
      <c r="D7903" s="17">
        <v>101.64</v>
      </c>
      <c r="E7903" s="17">
        <v>14441</v>
      </c>
      <c r="F7903" s="17">
        <v>-21664.239999999991</v>
      </c>
    </row>
    <row r="7904" spans="2:6" x14ac:dyDescent="0.25">
      <c r="B7904" s="14">
        <v>7859</v>
      </c>
      <c r="C7904" s="17">
        <v>43</v>
      </c>
      <c r="D7904" s="17">
        <v>91.5</v>
      </c>
      <c r="E7904" s="17">
        <v>7114</v>
      </c>
      <c r="F7904" s="17">
        <v>-391147</v>
      </c>
    </row>
    <row r="7905" spans="2:6" x14ac:dyDescent="0.25">
      <c r="B7905" s="14">
        <v>7860</v>
      </c>
      <c r="C7905" s="17">
        <v>41</v>
      </c>
      <c r="D7905" s="17">
        <v>80.92</v>
      </c>
      <c r="E7905" s="17">
        <v>12737</v>
      </c>
      <c r="F7905" s="17">
        <v>131767.95999999996</v>
      </c>
    </row>
    <row r="7906" spans="2:6" x14ac:dyDescent="0.25">
      <c r="B7906" s="14">
        <v>7861</v>
      </c>
      <c r="C7906" s="17">
        <v>44</v>
      </c>
      <c r="D7906" s="17">
        <v>82.97</v>
      </c>
      <c r="E7906" s="17">
        <v>12064</v>
      </c>
      <c r="F7906" s="17">
        <v>18969.920000000042</v>
      </c>
    </row>
    <row r="7907" spans="2:6" x14ac:dyDescent="0.25">
      <c r="B7907" s="14">
        <v>7862</v>
      </c>
      <c r="C7907" s="17">
        <v>40</v>
      </c>
      <c r="D7907" s="17">
        <v>77.209999999999994</v>
      </c>
      <c r="E7907" s="17">
        <v>17058</v>
      </c>
      <c r="F7907" s="17">
        <v>545173.82000000007</v>
      </c>
    </row>
    <row r="7908" spans="2:6" x14ac:dyDescent="0.25">
      <c r="B7908" s="14">
        <v>7863</v>
      </c>
      <c r="C7908" s="17">
        <v>41</v>
      </c>
      <c r="D7908" s="17">
        <v>94.59</v>
      </c>
      <c r="E7908" s="17">
        <v>19957</v>
      </c>
      <c r="F7908" s="17">
        <v>415473.36999999988</v>
      </c>
    </row>
    <row r="7909" spans="2:6" x14ac:dyDescent="0.25">
      <c r="B7909" s="14">
        <v>7864</v>
      </c>
      <c r="C7909" s="17">
        <v>43</v>
      </c>
      <c r="D7909" s="17">
        <v>90.43</v>
      </c>
      <c r="E7909" s="17">
        <v>17870</v>
      </c>
      <c r="F7909" s="17">
        <v>321735.89999999991</v>
      </c>
    </row>
    <row r="7910" spans="2:6" x14ac:dyDescent="0.25">
      <c r="B7910" s="14">
        <v>7865</v>
      </c>
      <c r="C7910" s="17">
        <v>42</v>
      </c>
      <c r="D7910" s="17">
        <v>79.77</v>
      </c>
      <c r="E7910" s="17">
        <v>15367</v>
      </c>
      <c r="F7910" s="17">
        <v>336793.41000000015</v>
      </c>
    </row>
    <row r="7911" spans="2:6" x14ac:dyDescent="0.25">
      <c r="B7911" s="14">
        <v>7866</v>
      </c>
      <c r="C7911" s="17">
        <v>43</v>
      </c>
      <c r="D7911" s="17">
        <v>100.33</v>
      </c>
      <c r="E7911" s="17">
        <v>18709</v>
      </c>
      <c r="F7911" s="17">
        <v>191530.03000000003</v>
      </c>
    </row>
    <row r="7912" spans="2:6" x14ac:dyDescent="0.25">
      <c r="B7912" s="14">
        <v>7867</v>
      </c>
      <c r="C7912" s="17">
        <v>42</v>
      </c>
      <c r="D7912" s="17">
        <v>90.27</v>
      </c>
      <c r="E7912" s="17">
        <v>16829</v>
      </c>
      <c r="F7912" s="17">
        <v>272999.17000000016</v>
      </c>
    </row>
    <row r="7913" spans="2:6" x14ac:dyDescent="0.25">
      <c r="B7913" s="14">
        <v>7868</v>
      </c>
      <c r="C7913" s="17">
        <v>41</v>
      </c>
      <c r="D7913" s="17">
        <v>82.6</v>
      </c>
      <c r="E7913" s="17">
        <v>26874</v>
      </c>
      <c r="F7913" s="17">
        <v>1176299.6000000001</v>
      </c>
    </row>
    <row r="7914" spans="2:6" x14ac:dyDescent="0.25">
      <c r="B7914" s="14">
        <v>7869</v>
      </c>
      <c r="C7914" s="17">
        <v>43</v>
      </c>
      <c r="D7914" s="17">
        <v>98.44</v>
      </c>
      <c r="E7914" s="17">
        <v>11550</v>
      </c>
      <c r="F7914" s="17">
        <v>-185182</v>
      </c>
    </row>
    <row r="7915" spans="2:6" x14ac:dyDescent="0.25">
      <c r="B7915" s="14">
        <v>7870</v>
      </c>
      <c r="C7915" s="17">
        <v>41</v>
      </c>
      <c r="D7915" s="17">
        <v>94.42</v>
      </c>
      <c r="E7915" s="17">
        <v>5321</v>
      </c>
      <c r="F7915" s="17">
        <v>-511690.82</v>
      </c>
    </row>
    <row r="7916" spans="2:6" x14ac:dyDescent="0.25">
      <c r="B7916" s="14">
        <v>7871</v>
      </c>
      <c r="C7916" s="17">
        <v>41</v>
      </c>
      <c r="D7916" s="17">
        <v>75.53</v>
      </c>
      <c r="E7916" s="17">
        <v>12505</v>
      </c>
      <c r="F7916" s="17">
        <v>181287.34999999998</v>
      </c>
    </row>
    <row r="7917" spans="2:6" x14ac:dyDescent="0.25">
      <c r="B7917" s="14">
        <v>7872</v>
      </c>
      <c r="C7917" s="17">
        <v>41</v>
      </c>
      <c r="D7917" s="17">
        <v>78.150000000000006</v>
      </c>
      <c r="E7917" s="17">
        <v>8076</v>
      </c>
      <c r="F7917" s="17">
        <v>-205131.40000000002</v>
      </c>
    </row>
    <row r="7918" spans="2:6" x14ac:dyDescent="0.25">
      <c r="B7918" s="14">
        <v>7873</v>
      </c>
      <c r="C7918" s="17">
        <v>41</v>
      </c>
      <c r="D7918" s="17">
        <v>104.72</v>
      </c>
      <c r="E7918" s="17">
        <v>14961</v>
      </c>
      <c r="F7918" s="17">
        <v>-52877.919999999925</v>
      </c>
    </row>
    <row r="7919" spans="2:6" x14ac:dyDescent="0.25">
      <c r="B7919" s="14">
        <v>7874</v>
      </c>
      <c r="C7919" s="17">
        <v>42</v>
      </c>
      <c r="D7919" s="17">
        <v>101.34</v>
      </c>
      <c r="E7919" s="17">
        <v>20755</v>
      </c>
      <c r="F7919" s="17">
        <v>305223.29999999981</v>
      </c>
    </row>
    <row r="7920" spans="2:6" x14ac:dyDescent="0.25">
      <c r="B7920" s="14">
        <v>7875</v>
      </c>
      <c r="C7920" s="17">
        <v>42</v>
      </c>
      <c r="D7920" s="17">
        <v>76.989999999999995</v>
      </c>
      <c r="E7920" s="17">
        <v>19981</v>
      </c>
      <c r="F7920" s="17">
        <v>748679.81</v>
      </c>
    </row>
    <row r="7921" spans="2:6" x14ac:dyDescent="0.25">
      <c r="B7921" s="14">
        <v>7876</v>
      </c>
      <c r="C7921" s="17">
        <v>41</v>
      </c>
      <c r="D7921" s="17">
        <v>91.62</v>
      </c>
      <c r="E7921" s="17">
        <v>18671</v>
      </c>
      <c r="F7921" s="17">
        <v>389380.98</v>
      </c>
    </row>
    <row r="7922" spans="2:6" x14ac:dyDescent="0.25">
      <c r="B7922" s="14">
        <v>7877</v>
      </c>
      <c r="C7922" s="17">
        <v>43</v>
      </c>
      <c r="D7922" s="17">
        <v>78.94</v>
      </c>
      <c r="E7922" s="17">
        <v>13365</v>
      </c>
      <c r="F7922" s="17">
        <v>179906.90000000002</v>
      </c>
    </row>
    <row r="7923" spans="2:6" x14ac:dyDescent="0.25">
      <c r="B7923" s="14">
        <v>7878</v>
      </c>
      <c r="C7923" s="17">
        <v>42</v>
      </c>
      <c r="D7923" s="17">
        <v>95.26</v>
      </c>
      <c r="E7923" s="17">
        <v>9532</v>
      </c>
      <c r="F7923" s="17">
        <v>-261494.32000000007</v>
      </c>
    </row>
    <row r="7924" spans="2:6" x14ac:dyDescent="0.25">
      <c r="B7924" s="14">
        <v>7879</v>
      </c>
      <c r="C7924" s="17">
        <v>39</v>
      </c>
      <c r="D7924" s="17">
        <v>96.13</v>
      </c>
      <c r="E7924" s="17">
        <v>8965</v>
      </c>
      <c r="F7924" s="17">
        <v>-277405.44999999995</v>
      </c>
    </row>
    <row r="7925" spans="2:6" x14ac:dyDescent="0.25">
      <c r="B7925" s="14">
        <v>7880</v>
      </c>
      <c r="C7925" s="17">
        <v>45</v>
      </c>
      <c r="D7925" s="17">
        <v>78.66</v>
      </c>
      <c r="E7925" s="17">
        <v>15076</v>
      </c>
      <c r="F7925" s="17">
        <v>285825.84000000008</v>
      </c>
    </row>
    <row r="7926" spans="2:6" x14ac:dyDescent="0.25">
      <c r="B7926" s="14">
        <v>7881</v>
      </c>
      <c r="C7926" s="17">
        <v>42</v>
      </c>
      <c r="D7926" s="17">
        <v>100.15</v>
      </c>
      <c r="E7926" s="17">
        <v>21605</v>
      </c>
      <c r="F7926" s="17">
        <v>378244.24999999977</v>
      </c>
    </row>
    <row r="7927" spans="2:6" x14ac:dyDescent="0.25">
      <c r="B7927" s="14">
        <v>7882</v>
      </c>
      <c r="C7927" s="17">
        <v>44</v>
      </c>
      <c r="D7927" s="17">
        <v>89.67</v>
      </c>
      <c r="E7927" s="17">
        <v>19406</v>
      </c>
      <c r="F7927" s="17">
        <v>417793.98</v>
      </c>
    </row>
    <row r="7928" spans="2:6" x14ac:dyDescent="0.25">
      <c r="B7928" s="14">
        <v>7883</v>
      </c>
      <c r="C7928" s="17">
        <v>42</v>
      </c>
      <c r="D7928" s="17">
        <v>84.03</v>
      </c>
      <c r="E7928" s="17">
        <v>8999</v>
      </c>
      <c r="F7928" s="17">
        <v>-193342.96999999997</v>
      </c>
    </row>
    <row r="7929" spans="2:6" x14ac:dyDescent="0.25">
      <c r="B7929" s="14">
        <v>7884</v>
      </c>
      <c r="C7929" s="17">
        <v>43</v>
      </c>
      <c r="D7929" s="17">
        <v>96.72</v>
      </c>
      <c r="E7929" s="17">
        <v>16983</v>
      </c>
      <c r="F7929" s="17">
        <v>156752.24</v>
      </c>
    </row>
    <row r="7930" spans="2:6" x14ac:dyDescent="0.25">
      <c r="B7930" s="14">
        <v>7885</v>
      </c>
      <c r="C7930" s="17">
        <v>44</v>
      </c>
      <c r="D7930" s="17">
        <v>94.86</v>
      </c>
      <c r="E7930" s="17">
        <v>9672</v>
      </c>
      <c r="F7930" s="17">
        <v>-268325.92000000004</v>
      </c>
    </row>
    <row r="7931" spans="2:6" x14ac:dyDescent="0.25">
      <c r="B7931" s="14">
        <v>7886</v>
      </c>
      <c r="C7931" s="17">
        <v>41</v>
      </c>
      <c r="D7931" s="17">
        <v>75.3</v>
      </c>
      <c r="E7931" s="17">
        <v>23988</v>
      </c>
      <c r="F7931" s="17">
        <v>1133807.6000000001</v>
      </c>
    </row>
    <row r="7932" spans="2:6" x14ac:dyDescent="0.25">
      <c r="B7932" s="14">
        <v>7887</v>
      </c>
      <c r="C7932" s="17">
        <v>39</v>
      </c>
      <c r="D7932" s="17">
        <v>83.72</v>
      </c>
      <c r="E7932" s="17">
        <v>13715</v>
      </c>
      <c r="F7932" s="17">
        <v>196180.20000000007</v>
      </c>
    </row>
    <row r="7933" spans="2:6" x14ac:dyDescent="0.25">
      <c r="B7933" s="14">
        <v>7888</v>
      </c>
      <c r="C7933" s="17">
        <v>40</v>
      </c>
      <c r="D7933" s="17">
        <v>91.89</v>
      </c>
      <c r="E7933" s="17">
        <v>7828</v>
      </c>
      <c r="F7933" s="17">
        <v>-324662.92000000004</v>
      </c>
    </row>
    <row r="7934" spans="2:6" x14ac:dyDescent="0.25">
      <c r="B7934" s="14">
        <v>7889</v>
      </c>
      <c r="C7934" s="17">
        <v>45</v>
      </c>
      <c r="D7934" s="17">
        <v>93.54</v>
      </c>
      <c r="E7934" s="17">
        <v>22519</v>
      </c>
      <c r="F7934" s="17">
        <v>511498.73999999976</v>
      </c>
    </row>
    <row r="7935" spans="2:6" x14ac:dyDescent="0.25">
      <c r="B7935" s="14">
        <v>7890</v>
      </c>
      <c r="C7935" s="17">
        <v>42</v>
      </c>
      <c r="D7935" s="17">
        <v>103.39</v>
      </c>
      <c r="E7935" s="17">
        <v>13770</v>
      </c>
      <c r="F7935" s="17">
        <v>-111790.30000000005</v>
      </c>
    </row>
    <row r="7936" spans="2:6" x14ac:dyDescent="0.25">
      <c r="B7936" s="14">
        <v>7891</v>
      </c>
      <c r="C7936" s="17">
        <v>40</v>
      </c>
      <c r="D7936" s="17">
        <v>92.48</v>
      </c>
      <c r="E7936" s="17">
        <v>21739</v>
      </c>
      <c r="F7936" s="17">
        <v>596078.28</v>
      </c>
    </row>
    <row r="7937" spans="2:6" x14ac:dyDescent="0.25">
      <c r="B7937" s="14">
        <v>7892</v>
      </c>
      <c r="C7937" s="17">
        <v>42</v>
      </c>
      <c r="D7937" s="17">
        <v>85.75</v>
      </c>
      <c r="E7937" s="17">
        <v>13715</v>
      </c>
      <c r="F7937" s="17">
        <v>127193.75</v>
      </c>
    </row>
    <row r="7938" spans="2:6" x14ac:dyDescent="0.25">
      <c r="B7938" s="14">
        <v>7893</v>
      </c>
      <c r="C7938" s="17">
        <v>42</v>
      </c>
      <c r="D7938" s="17">
        <v>101.92</v>
      </c>
      <c r="E7938" s="17">
        <v>19996</v>
      </c>
      <c r="F7938" s="17">
        <v>251379.67999999993</v>
      </c>
    </row>
    <row r="7939" spans="2:6" x14ac:dyDescent="0.25">
      <c r="B7939" s="14">
        <v>7894</v>
      </c>
      <c r="C7939" s="17">
        <v>42</v>
      </c>
      <c r="D7939" s="17">
        <v>86.34</v>
      </c>
      <c r="E7939" s="17">
        <v>18123</v>
      </c>
      <c r="F7939" s="17">
        <v>430571.17999999993</v>
      </c>
    </row>
    <row r="7940" spans="2:6" x14ac:dyDescent="0.25">
      <c r="B7940" s="14">
        <v>7895</v>
      </c>
      <c r="C7940" s="17">
        <v>42</v>
      </c>
      <c r="D7940" s="17">
        <v>96.3</v>
      </c>
      <c r="E7940" s="17">
        <v>16146</v>
      </c>
      <c r="F7940" s="17">
        <v>130062.20000000007</v>
      </c>
    </row>
    <row r="7941" spans="2:6" x14ac:dyDescent="0.25">
      <c r="B7941" s="14">
        <v>7896</v>
      </c>
      <c r="C7941" s="17">
        <v>44</v>
      </c>
      <c r="D7941" s="17">
        <v>92.73</v>
      </c>
      <c r="E7941" s="17">
        <v>16153</v>
      </c>
      <c r="F7941" s="17">
        <v>155847.30999999994</v>
      </c>
    </row>
    <row r="7942" spans="2:6" x14ac:dyDescent="0.25">
      <c r="B7942" s="14">
        <v>7897</v>
      </c>
      <c r="C7942" s="17">
        <v>40</v>
      </c>
      <c r="D7942" s="17">
        <v>98.09</v>
      </c>
      <c r="E7942" s="17">
        <v>21697</v>
      </c>
      <c r="F7942" s="17">
        <v>471564.27</v>
      </c>
    </row>
    <row r="7943" spans="2:6" x14ac:dyDescent="0.25">
      <c r="B7943" s="14">
        <v>7898</v>
      </c>
      <c r="C7943" s="17">
        <v>44</v>
      </c>
      <c r="D7943" s="17">
        <v>86.32</v>
      </c>
      <c r="E7943" s="17">
        <v>19298</v>
      </c>
      <c r="F7943" s="17">
        <v>475386.64000000013</v>
      </c>
    </row>
    <row r="7944" spans="2:6" x14ac:dyDescent="0.25">
      <c r="B7944" s="14">
        <v>7899</v>
      </c>
      <c r="C7944" s="17">
        <v>40</v>
      </c>
      <c r="D7944" s="17">
        <v>101.03</v>
      </c>
      <c r="E7944" s="17">
        <v>20149</v>
      </c>
      <c r="F7944" s="17">
        <v>318037.53000000003</v>
      </c>
    </row>
    <row r="7945" spans="2:6" x14ac:dyDescent="0.25">
      <c r="B7945" s="14">
        <v>7900</v>
      </c>
      <c r="C7945" s="17">
        <v>41</v>
      </c>
      <c r="D7945" s="17">
        <v>97.56</v>
      </c>
      <c r="E7945" s="17">
        <v>16213</v>
      </c>
      <c r="F7945" s="17">
        <v>129913.71999999997</v>
      </c>
    </row>
    <row r="7946" spans="2:6" x14ac:dyDescent="0.25">
      <c r="B7946" s="14">
        <v>7901</v>
      </c>
      <c r="C7946" s="17">
        <v>40</v>
      </c>
      <c r="D7946" s="17">
        <v>85.79</v>
      </c>
      <c r="E7946" s="17">
        <v>24559</v>
      </c>
      <c r="F7946" s="17">
        <v>947964.3899999999</v>
      </c>
    </row>
    <row r="7947" spans="2:6" x14ac:dyDescent="0.25">
      <c r="B7947" s="14">
        <v>7902</v>
      </c>
      <c r="C7947" s="17">
        <v>42</v>
      </c>
      <c r="D7947" s="17">
        <v>81.62</v>
      </c>
      <c r="E7947" s="17">
        <v>15773</v>
      </c>
      <c r="F7947" s="17">
        <v>338968.74</v>
      </c>
    </row>
    <row r="7948" spans="2:6" x14ac:dyDescent="0.25">
      <c r="B7948" s="14">
        <v>7903</v>
      </c>
      <c r="C7948" s="17">
        <v>42</v>
      </c>
      <c r="D7948" s="17">
        <v>96.83</v>
      </c>
      <c r="E7948" s="17">
        <v>18340</v>
      </c>
      <c r="F7948" s="17">
        <v>253517.80000000005</v>
      </c>
    </row>
    <row r="7949" spans="2:6" x14ac:dyDescent="0.25">
      <c r="B7949" s="14">
        <v>7904</v>
      </c>
      <c r="C7949" s="17">
        <v>42</v>
      </c>
      <c r="D7949" s="17">
        <v>95.69</v>
      </c>
      <c r="E7949" s="17">
        <v>18124</v>
      </c>
      <c r="F7949" s="17">
        <v>261182.43999999994</v>
      </c>
    </row>
    <row r="7950" spans="2:6" x14ac:dyDescent="0.25">
      <c r="B7950" s="14">
        <v>7905</v>
      </c>
      <c r="C7950" s="17">
        <v>41</v>
      </c>
      <c r="D7950" s="17">
        <v>88.98</v>
      </c>
      <c r="E7950" s="17">
        <v>14783</v>
      </c>
      <c r="F7950" s="17">
        <v>170322.65999999992</v>
      </c>
    </row>
    <row r="7951" spans="2:6" x14ac:dyDescent="0.25">
      <c r="B7951" s="14">
        <v>7906</v>
      </c>
      <c r="C7951" s="17">
        <v>42</v>
      </c>
      <c r="D7951" s="17">
        <v>82.49</v>
      </c>
      <c r="E7951" s="17">
        <v>23417</v>
      </c>
      <c r="F7951" s="17">
        <v>894800.67000000016</v>
      </c>
    </row>
    <row r="7952" spans="2:6" x14ac:dyDescent="0.25">
      <c r="B7952" s="14">
        <v>7907</v>
      </c>
      <c r="C7952" s="17">
        <v>41</v>
      </c>
      <c r="D7952" s="17">
        <v>92.07</v>
      </c>
      <c r="E7952" s="17">
        <v>16061</v>
      </c>
      <c r="F7952" s="17">
        <v>208901.73000000021</v>
      </c>
    </row>
    <row r="7953" spans="2:6" x14ac:dyDescent="0.25">
      <c r="B7953" s="14">
        <v>7908</v>
      </c>
      <c r="C7953" s="17">
        <v>42</v>
      </c>
      <c r="D7953" s="17">
        <v>96.53</v>
      </c>
      <c r="E7953" s="17">
        <v>17622</v>
      </c>
      <c r="F7953" s="17">
        <v>215602.34000000008</v>
      </c>
    </row>
    <row r="7954" spans="2:6" x14ac:dyDescent="0.25">
      <c r="B7954" s="14">
        <v>7909</v>
      </c>
      <c r="C7954" s="17">
        <v>42</v>
      </c>
      <c r="D7954" s="17">
        <v>92.21</v>
      </c>
      <c r="E7954" s="17">
        <v>24789</v>
      </c>
      <c r="F7954" s="17">
        <v>756079.31</v>
      </c>
    </row>
    <row r="7955" spans="2:6" x14ac:dyDescent="0.25">
      <c r="B7955" s="14">
        <v>7910</v>
      </c>
      <c r="C7955" s="17">
        <v>42</v>
      </c>
      <c r="D7955" s="17">
        <v>87.93</v>
      </c>
      <c r="E7955" s="17">
        <v>28157</v>
      </c>
      <c r="F7955" s="17">
        <v>1094803.9899999998</v>
      </c>
    </row>
    <row r="7956" spans="2:6" x14ac:dyDescent="0.25">
      <c r="B7956" s="14">
        <v>7911</v>
      </c>
      <c r="C7956" s="17">
        <v>42</v>
      </c>
      <c r="D7956" s="17">
        <v>95.84</v>
      </c>
      <c r="E7956" s="17">
        <v>18811</v>
      </c>
      <c r="F7956" s="17">
        <v>300480.76</v>
      </c>
    </row>
    <row r="7957" spans="2:6" x14ac:dyDescent="0.25">
      <c r="B7957" s="14">
        <v>7912</v>
      </c>
      <c r="C7957" s="17">
        <v>40</v>
      </c>
      <c r="D7957" s="17">
        <v>75</v>
      </c>
      <c r="E7957" s="17">
        <v>18587</v>
      </c>
      <c r="F7957" s="17">
        <v>711308</v>
      </c>
    </row>
    <row r="7958" spans="2:6" x14ac:dyDescent="0.25">
      <c r="B7958" s="14">
        <v>7913</v>
      </c>
      <c r="C7958" s="17">
        <v>39</v>
      </c>
      <c r="D7958" s="17">
        <v>103.12</v>
      </c>
      <c r="E7958" s="17">
        <v>20762</v>
      </c>
      <c r="F7958" s="17">
        <v>330942.55999999982</v>
      </c>
    </row>
    <row r="7959" spans="2:6" x14ac:dyDescent="0.25">
      <c r="B7959" s="14">
        <v>7914</v>
      </c>
      <c r="C7959" s="17">
        <v>42</v>
      </c>
      <c r="D7959" s="17">
        <v>79.53</v>
      </c>
      <c r="E7959" s="17">
        <v>18657</v>
      </c>
      <c r="F7959" s="17">
        <v>595357.79</v>
      </c>
    </row>
    <row r="7960" spans="2:6" x14ac:dyDescent="0.25">
      <c r="B7960" s="14">
        <v>7915</v>
      </c>
      <c r="C7960" s="17">
        <v>41</v>
      </c>
      <c r="D7960" s="17">
        <v>97.75</v>
      </c>
      <c r="E7960" s="17">
        <v>16689</v>
      </c>
      <c r="F7960" s="17">
        <v>155512.25</v>
      </c>
    </row>
    <row r="7961" spans="2:6" x14ac:dyDescent="0.25">
      <c r="B7961" s="14">
        <v>7916</v>
      </c>
      <c r="C7961" s="17">
        <v>44</v>
      </c>
      <c r="D7961" s="17">
        <v>86.66</v>
      </c>
      <c r="E7961" s="17">
        <v>14718</v>
      </c>
      <c r="F7961" s="17">
        <v>155828.12</v>
      </c>
    </row>
    <row r="7962" spans="2:6" x14ac:dyDescent="0.25">
      <c r="B7962" s="14">
        <v>7917</v>
      </c>
      <c r="C7962" s="17">
        <v>42</v>
      </c>
      <c r="D7962" s="17">
        <v>83.85</v>
      </c>
      <c r="E7962" s="17">
        <v>16572</v>
      </c>
      <c r="F7962" s="17">
        <v>362241.80000000005</v>
      </c>
    </row>
    <row r="7963" spans="2:6" x14ac:dyDescent="0.25">
      <c r="B7963" s="14">
        <v>7918</v>
      </c>
      <c r="C7963" s="17">
        <v>44</v>
      </c>
      <c r="D7963" s="17">
        <v>102.45</v>
      </c>
      <c r="E7963" s="17">
        <v>16916</v>
      </c>
      <c r="F7963" s="17">
        <v>38935.79999999993</v>
      </c>
    </row>
    <row r="7964" spans="2:6" x14ac:dyDescent="0.25">
      <c r="B7964" s="14">
        <v>7919</v>
      </c>
      <c r="C7964" s="17">
        <v>42</v>
      </c>
      <c r="D7964" s="17">
        <v>96.41</v>
      </c>
      <c r="E7964" s="17">
        <v>21446</v>
      </c>
      <c r="F7964" s="17">
        <v>449413.14000000013</v>
      </c>
    </row>
    <row r="7965" spans="2:6" x14ac:dyDescent="0.25">
      <c r="B7965" s="14">
        <v>7920</v>
      </c>
      <c r="C7965" s="17">
        <v>39</v>
      </c>
      <c r="D7965" s="17">
        <v>92.8</v>
      </c>
      <c r="E7965" s="17">
        <v>23840</v>
      </c>
      <c r="F7965" s="17">
        <v>752048</v>
      </c>
    </row>
    <row r="7966" spans="2:6" x14ac:dyDescent="0.25">
      <c r="B7966" s="14">
        <v>7921</v>
      </c>
      <c r="C7966" s="17">
        <v>42</v>
      </c>
      <c r="D7966" s="17">
        <v>93.8</v>
      </c>
      <c r="E7966" s="17">
        <v>19227</v>
      </c>
      <c r="F7966" s="17">
        <v>365146.40000000014</v>
      </c>
    </row>
    <row r="7967" spans="2:6" x14ac:dyDescent="0.25">
      <c r="B7967" s="14">
        <v>7922</v>
      </c>
      <c r="C7967" s="17">
        <v>45</v>
      </c>
      <c r="D7967" s="17">
        <v>91.8</v>
      </c>
      <c r="E7967" s="17">
        <v>16620</v>
      </c>
      <c r="F7967" s="17">
        <v>183764</v>
      </c>
    </row>
    <row r="7968" spans="2:6" x14ac:dyDescent="0.25">
      <c r="B7968" s="14">
        <v>7923</v>
      </c>
      <c r="C7968" s="17">
        <v>43</v>
      </c>
      <c r="D7968" s="17">
        <v>103.15</v>
      </c>
      <c r="E7968" s="17">
        <v>18161</v>
      </c>
      <c r="F7968" s="17">
        <v>109808.84999999986</v>
      </c>
    </row>
    <row r="7969" spans="2:6" x14ac:dyDescent="0.25">
      <c r="B7969" s="14">
        <v>7924</v>
      </c>
      <c r="C7969" s="17">
        <v>41</v>
      </c>
      <c r="D7969" s="17">
        <v>80.16</v>
      </c>
      <c r="E7969" s="17">
        <v>14734</v>
      </c>
      <c r="F7969" s="17">
        <v>296894.56000000006</v>
      </c>
    </row>
    <row r="7970" spans="2:6" x14ac:dyDescent="0.25">
      <c r="B7970" s="14">
        <v>7925</v>
      </c>
      <c r="C7970" s="17">
        <v>44</v>
      </c>
      <c r="D7970" s="17">
        <v>86.22</v>
      </c>
      <c r="E7970" s="17">
        <v>13147</v>
      </c>
      <c r="F7970" s="17">
        <v>54250.660000000033</v>
      </c>
    </row>
    <row r="7971" spans="2:6" x14ac:dyDescent="0.25">
      <c r="B7971" s="14">
        <v>7926</v>
      </c>
      <c r="C7971" s="17">
        <v>39</v>
      </c>
      <c r="D7971" s="17">
        <v>94.84</v>
      </c>
      <c r="E7971" s="17">
        <v>20732</v>
      </c>
      <c r="F7971" s="17">
        <v>500897.11999999988</v>
      </c>
    </row>
    <row r="7972" spans="2:6" x14ac:dyDescent="0.25">
      <c r="B7972" s="14">
        <v>7927</v>
      </c>
      <c r="C7972" s="17">
        <v>44</v>
      </c>
      <c r="D7972" s="17">
        <v>89.42</v>
      </c>
      <c r="E7972" s="17">
        <v>16570</v>
      </c>
      <c r="F7972" s="17">
        <v>236660.59999999986</v>
      </c>
    </row>
    <row r="7973" spans="2:6" x14ac:dyDescent="0.25">
      <c r="B7973" s="14">
        <v>7928</v>
      </c>
      <c r="C7973" s="17">
        <v>41</v>
      </c>
      <c r="D7973" s="17">
        <v>88.25</v>
      </c>
      <c r="E7973" s="17">
        <v>4918</v>
      </c>
      <c r="F7973" s="17">
        <v>-506969.5</v>
      </c>
    </row>
    <row r="7974" spans="2:6" x14ac:dyDescent="0.25">
      <c r="B7974" s="14">
        <v>7929</v>
      </c>
      <c r="C7974" s="17">
        <v>44</v>
      </c>
      <c r="D7974" s="17">
        <v>88.89</v>
      </c>
      <c r="E7974" s="17">
        <v>24342</v>
      </c>
      <c r="F7974" s="17">
        <v>759249.61999999988</v>
      </c>
    </row>
    <row r="7975" spans="2:6" x14ac:dyDescent="0.25">
      <c r="B7975" s="14">
        <v>7930</v>
      </c>
      <c r="C7975" s="17">
        <v>43</v>
      </c>
      <c r="D7975" s="17">
        <v>91.25</v>
      </c>
      <c r="E7975" s="17">
        <v>16273</v>
      </c>
      <c r="F7975" s="17">
        <v>203676.75</v>
      </c>
    </row>
    <row r="7976" spans="2:6" x14ac:dyDescent="0.25">
      <c r="B7976" s="14">
        <v>7931</v>
      </c>
      <c r="C7976" s="17">
        <v>43</v>
      </c>
      <c r="D7976" s="17">
        <v>93.97</v>
      </c>
      <c r="E7976" s="17">
        <v>22863</v>
      </c>
      <c r="F7976" s="17">
        <v>568191.89000000013</v>
      </c>
    </row>
    <row r="7977" spans="2:6" x14ac:dyDescent="0.25">
      <c r="B7977" s="14">
        <v>7932</v>
      </c>
      <c r="C7977" s="17">
        <v>43</v>
      </c>
      <c r="D7977" s="17">
        <v>95.85</v>
      </c>
      <c r="E7977" s="17">
        <v>20628</v>
      </c>
      <c r="F7977" s="17">
        <v>390774.20000000019</v>
      </c>
    </row>
    <row r="7978" spans="2:6" x14ac:dyDescent="0.25">
      <c r="B7978" s="14">
        <v>7933</v>
      </c>
      <c r="C7978" s="17">
        <v>42</v>
      </c>
      <c r="D7978" s="17">
        <v>91.62</v>
      </c>
      <c r="E7978" s="17">
        <v>16225</v>
      </c>
      <c r="F7978" s="17">
        <v>210790.5</v>
      </c>
    </row>
    <row r="7979" spans="2:6" x14ac:dyDescent="0.25">
      <c r="B7979" s="14">
        <v>7934</v>
      </c>
      <c r="C7979" s="17">
        <v>41</v>
      </c>
      <c r="D7979" s="17">
        <v>95.87</v>
      </c>
      <c r="E7979" s="17">
        <v>19027</v>
      </c>
      <c r="F7979" s="17">
        <v>332147.51</v>
      </c>
    </row>
    <row r="7980" spans="2:6" x14ac:dyDescent="0.25">
      <c r="B7980" s="14">
        <v>7935</v>
      </c>
      <c r="C7980" s="17">
        <v>42</v>
      </c>
      <c r="D7980" s="17">
        <v>82.3</v>
      </c>
      <c r="E7980" s="17">
        <v>11380</v>
      </c>
      <c r="F7980" s="17">
        <v>86</v>
      </c>
    </row>
    <row r="7981" spans="2:6" x14ac:dyDescent="0.25">
      <c r="B7981" s="14">
        <v>7936</v>
      </c>
      <c r="C7981" s="17">
        <v>40</v>
      </c>
      <c r="D7981" s="17">
        <v>75.2</v>
      </c>
      <c r="E7981" s="17">
        <v>23387</v>
      </c>
      <c r="F7981" s="17">
        <v>1109830.5999999999</v>
      </c>
    </row>
    <row r="7982" spans="2:6" x14ac:dyDescent="0.25">
      <c r="B7982" s="14">
        <v>7937</v>
      </c>
      <c r="C7982" s="17">
        <v>42</v>
      </c>
      <c r="D7982" s="17">
        <v>92.84</v>
      </c>
      <c r="E7982" s="17">
        <v>20768</v>
      </c>
      <c r="F7982" s="17">
        <v>482474.87999999989</v>
      </c>
    </row>
    <row r="7983" spans="2:6" x14ac:dyDescent="0.25">
      <c r="B7983" s="14">
        <v>7938</v>
      </c>
      <c r="C7983" s="17">
        <v>40</v>
      </c>
      <c r="D7983" s="17">
        <v>83.05</v>
      </c>
      <c r="E7983" s="17">
        <v>25319</v>
      </c>
      <c r="F7983" s="17">
        <v>1072978.05</v>
      </c>
    </row>
    <row r="7984" spans="2:6" x14ac:dyDescent="0.25">
      <c r="B7984" s="14">
        <v>7939</v>
      </c>
      <c r="C7984" s="17">
        <v>43</v>
      </c>
      <c r="D7984" s="17">
        <v>98.2</v>
      </c>
      <c r="E7984" s="17">
        <v>22412</v>
      </c>
      <c r="F7984" s="17">
        <v>445413.59999999986</v>
      </c>
    </row>
    <row r="7985" spans="2:6" x14ac:dyDescent="0.25">
      <c r="B7985" s="14">
        <v>7940</v>
      </c>
      <c r="C7985" s="17">
        <v>41</v>
      </c>
      <c r="D7985" s="17">
        <v>82.88</v>
      </c>
      <c r="E7985" s="17">
        <v>17941</v>
      </c>
      <c r="F7985" s="17">
        <v>497727.92000000016</v>
      </c>
    </row>
    <row r="7986" spans="2:6" x14ac:dyDescent="0.25">
      <c r="B7986" s="14">
        <v>7941</v>
      </c>
      <c r="C7986" s="17">
        <v>45</v>
      </c>
      <c r="D7986" s="17">
        <v>79.22</v>
      </c>
      <c r="E7986" s="17">
        <v>27309</v>
      </c>
      <c r="F7986" s="17">
        <v>1192167.02</v>
      </c>
    </row>
    <row r="7987" spans="2:6" x14ac:dyDescent="0.25">
      <c r="B7987" s="14">
        <v>7942</v>
      </c>
      <c r="C7987" s="17">
        <v>43</v>
      </c>
      <c r="D7987" s="17">
        <v>96.87</v>
      </c>
      <c r="E7987" s="17">
        <v>21461</v>
      </c>
      <c r="F7987" s="17">
        <v>418988.92999999993</v>
      </c>
    </row>
    <row r="7988" spans="2:6" x14ac:dyDescent="0.25">
      <c r="B7988" s="14">
        <v>7943</v>
      </c>
      <c r="C7988" s="17">
        <v>40</v>
      </c>
      <c r="D7988" s="17">
        <v>93.01</v>
      </c>
      <c r="E7988" s="17">
        <v>17436</v>
      </c>
      <c r="F7988" s="17">
        <v>300601.6399999999</v>
      </c>
    </row>
    <row r="7989" spans="2:6" x14ac:dyDescent="0.25">
      <c r="B7989" s="14">
        <v>7944</v>
      </c>
      <c r="C7989" s="17">
        <v>43</v>
      </c>
      <c r="D7989" s="17">
        <v>85.41</v>
      </c>
      <c r="E7989" s="17">
        <v>19560</v>
      </c>
      <c r="F7989" s="17">
        <v>530740.40000000014</v>
      </c>
    </row>
    <row r="7990" spans="2:6" x14ac:dyDescent="0.25">
      <c r="B7990" s="14">
        <v>7945</v>
      </c>
      <c r="C7990" s="17">
        <v>42</v>
      </c>
      <c r="D7990" s="17">
        <v>87</v>
      </c>
      <c r="E7990" s="17">
        <v>26727</v>
      </c>
      <c r="F7990" s="17">
        <v>1020890</v>
      </c>
    </row>
    <row r="7991" spans="2:6" x14ac:dyDescent="0.25">
      <c r="B7991" s="14">
        <v>7946</v>
      </c>
      <c r="C7991" s="17">
        <v>45</v>
      </c>
      <c r="D7991" s="17">
        <v>78.790000000000006</v>
      </c>
      <c r="E7991" s="17">
        <v>23176</v>
      </c>
      <c r="F7991" s="17">
        <v>893066.96</v>
      </c>
    </row>
    <row r="7992" spans="2:6" x14ac:dyDescent="0.25">
      <c r="B7992" s="14">
        <v>7947</v>
      </c>
      <c r="C7992" s="17">
        <v>42</v>
      </c>
      <c r="D7992" s="17">
        <v>87.83</v>
      </c>
      <c r="E7992" s="17">
        <v>3397</v>
      </c>
      <c r="F7992" s="17">
        <v>-615029.51</v>
      </c>
    </row>
    <row r="7993" spans="2:6" x14ac:dyDescent="0.25">
      <c r="B7993" s="14">
        <v>7948</v>
      </c>
      <c r="C7993" s="17">
        <v>43</v>
      </c>
      <c r="D7993" s="17">
        <v>94.76</v>
      </c>
      <c r="E7993" s="17">
        <v>10856</v>
      </c>
      <c r="F7993" s="17">
        <v>-185178.56000000006</v>
      </c>
    </row>
    <row r="7994" spans="2:6" x14ac:dyDescent="0.25">
      <c r="B7994" s="14">
        <v>7949</v>
      </c>
      <c r="C7994" s="17">
        <v>43</v>
      </c>
      <c r="D7994" s="17">
        <v>85.96</v>
      </c>
      <c r="E7994" s="17">
        <v>17604</v>
      </c>
      <c r="F7994" s="17">
        <v>382984.16000000015</v>
      </c>
    </row>
    <row r="7995" spans="2:6" x14ac:dyDescent="0.25">
      <c r="B7995" s="14">
        <v>7950</v>
      </c>
      <c r="C7995" s="17">
        <v>41</v>
      </c>
      <c r="D7995" s="17">
        <v>79.290000000000006</v>
      </c>
      <c r="E7995" s="17">
        <v>19529</v>
      </c>
      <c r="F7995" s="17">
        <v>687127.58999999985</v>
      </c>
    </row>
    <row r="7996" spans="2:6" x14ac:dyDescent="0.25">
      <c r="B7996" s="14">
        <v>7951</v>
      </c>
      <c r="C7996" s="17">
        <v>42</v>
      </c>
      <c r="D7996" s="17">
        <v>79.400000000000006</v>
      </c>
      <c r="E7996" s="17">
        <v>25292</v>
      </c>
      <c r="F7996" s="17">
        <v>1112659.2</v>
      </c>
    </row>
    <row r="7997" spans="2:6" x14ac:dyDescent="0.25">
      <c r="B7997" s="14">
        <v>7952</v>
      </c>
      <c r="C7997" s="17">
        <v>44</v>
      </c>
      <c r="D7997" s="17">
        <v>82.19</v>
      </c>
      <c r="E7997" s="17">
        <v>14607</v>
      </c>
      <c r="F7997" s="17">
        <v>213535.66999999993</v>
      </c>
    </row>
    <row r="7998" spans="2:6" x14ac:dyDescent="0.25">
      <c r="B7998" s="14">
        <v>7953</v>
      </c>
      <c r="C7998" s="17">
        <v>40</v>
      </c>
      <c r="D7998" s="17">
        <v>98.64</v>
      </c>
      <c r="E7998" s="17">
        <v>18031</v>
      </c>
      <c r="F7998" s="17">
        <v>238351.15999999992</v>
      </c>
    </row>
    <row r="7999" spans="2:6" x14ac:dyDescent="0.25">
      <c r="B7999" s="14">
        <v>7954</v>
      </c>
      <c r="C7999" s="17">
        <v>40</v>
      </c>
      <c r="D7999" s="17">
        <v>77.91</v>
      </c>
      <c r="E7999" s="17">
        <v>13996</v>
      </c>
      <c r="F7999" s="17">
        <v>284935.64000000013</v>
      </c>
    </row>
    <row r="8000" spans="2:6" x14ac:dyDescent="0.25">
      <c r="B8000" s="14">
        <v>7955</v>
      </c>
      <c r="C8000" s="17">
        <v>43</v>
      </c>
      <c r="D8000" s="17">
        <v>91.39</v>
      </c>
      <c r="E8000" s="17">
        <v>15016</v>
      </c>
      <c r="F8000" s="17">
        <v>120183.76000000001</v>
      </c>
    </row>
    <row r="8001" spans="2:6" x14ac:dyDescent="0.25">
      <c r="B8001" s="14">
        <v>7956</v>
      </c>
      <c r="C8001" s="17">
        <v>42</v>
      </c>
      <c r="D8001" s="17">
        <v>98.59</v>
      </c>
      <c r="E8001" s="17">
        <v>19730</v>
      </c>
      <c r="F8001" s="17">
        <v>302429.30000000005</v>
      </c>
    </row>
    <row r="8002" spans="2:6" x14ac:dyDescent="0.25">
      <c r="B8002" s="14">
        <v>7957</v>
      </c>
      <c r="C8002" s="17">
        <v>42</v>
      </c>
      <c r="D8002" s="17">
        <v>79.98</v>
      </c>
      <c r="E8002" s="17">
        <v>17542</v>
      </c>
      <c r="F8002" s="17">
        <v>501084.83999999985</v>
      </c>
    </row>
    <row r="8003" spans="2:6" x14ac:dyDescent="0.25">
      <c r="B8003" s="14">
        <v>7958</v>
      </c>
      <c r="C8003" s="17">
        <v>41</v>
      </c>
      <c r="D8003" s="17">
        <v>96.56</v>
      </c>
      <c r="E8003" s="17">
        <v>19426</v>
      </c>
      <c r="F8003" s="17">
        <v>343533.43999999994</v>
      </c>
    </row>
    <row r="8004" spans="2:6" x14ac:dyDescent="0.25">
      <c r="B8004" s="14">
        <v>7959</v>
      </c>
      <c r="C8004" s="17">
        <v>44</v>
      </c>
      <c r="D8004" s="17">
        <v>76.62</v>
      </c>
      <c r="E8004" s="17">
        <v>15989</v>
      </c>
      <c r="F8004" s="17">
        <v>403217.81999999983</v>
      </c>
    </row>
    <row r="8005" spans="2:6" x14ac:dyDescent="0.25">
      <c r="B8005" s="14">
        <v>7960</v>
      </c>
      <c r="C8005" s="17">
        <v>42</v>
      </c>
      <c r="D8005" s="17">
        <v>100.08</v>
      </c>
      <c r="E8005" s="17">
        <v>15901</v>
      </c>
      <c r="F8005" s="17">
        <v>55084.920000000042</v>
      </c>
    </row>
    <row r="8006" spans="2:6" x14ac:dyDescent="0.25">
      <c r="B8006" s="14">
        <v>7961</v>
      </c>
      <c r="C8006" s="17">
        <v>41</v>
      </c>
      <c r="D8006" s="17">
        <v>92.94</v>
      </c>
      <c r="E8006" s="17">
        <v>17272</v>
      </c>
      <c r="F8006" s="17">
        <v>273716.32000000007</v>
      </c>
    </row>
    <row r="8007" spans="2:6" x14ac:dyDescent="0.25">
      <c r="B8007" s="14">
        <v>7962</v>
      </c>
      <c r="C8007" s="17">
        <v>39</v>
      </c>
      <c r="D8007" s="17">
        <v>75.11</v>
      </c>
      <c r="E8007" s="17">
        <v>21610</v>
      </c>
      <c r="F8007" s="17">
        <v>984472.89999999991</v>
      </c>
    </row>
    <row r="8008" spans="2:6" x14ac:dyDescent="0.25">
      <c r="B8008" s="14">
        <v>7963</v>
      </c>
      <c r="C8008" s="17">
        <v>43</v>
      </c>
      <c r="D8008" s="17">
        <v>86.5</v>
      </c>
      <c r="E8008" s="17">
        <v>13836</v>
      </c>
      <c r="F8008" s="17">
        <v>111602</v>
      </c>
    </row>
    <row r="8009" spans="2:6" x14ac:dyDescent="0.25">
      <c r="B8009" s="14">
        <v>7964</v>
      </c>
      <c r="C8009" s="17">
        <v>40</v>
      </c>
      <c r="D8009" s="17">
        <v>101.89</v>
      </c>
      <c r="E8009" s="17">
        <v>14074</v>
      </c>
      <c r="F8009" s="17">
        <v>-46233.859999999986</v>
      </c>
    </row>
    <row r="8010" spans="2:6" x14ac:dyDescent="0.25">
      <c r="B8010" s="14">
        <v>7965</v>
      </c>
      <c r="C8010" s="17">
        <v>41</v>
      </c>
      <c r="D8010" s="17">
        <v>95.6</v>
      </c>
      <c r="E8010" s="17">
        <v>20233</v>
      </c>
      <c r="F8010" s="17">
        <v>412539.20000000019</v>
      </c>
    </row>
    <row r="8011" spans="2:6" x14ac:dyDescent="0.25">
      <c r="B8011" s="14">
        <v>7966</v>
      </c>
      <c r="C8011" s="17">
        <v>45</v>
      </c>
      <c r="D8011" s="17">
        <v>96.17</v>
      </c>
      <c r="E8011" s="17">
        <v>22556</v>
      </c>
      <c r="F8011" s="17">
        <v>454413.48</v>
      </c>
    </row>
    <row r="8012" spans="2:6" x14ac:dyDescent="0.25">
      <c r="B8012" s="14">
        <v>7967</v>
      </c>
      <c r="C8012" s="17">
        <v>42</v>
      </c>
      <c r="D8012" s="17">
        <v>86.83</v>
      </c>
      <c r="E8012" s="17">
        <v>18884</v>
      </c>
      <c r="F8012" s="17">
        <v>475090.28</v>
      </c>
    </row>
    <row r="8013" spans="2:6" x14ac:dyDescent="0.25">
      <c r="B8013" s="14">
        <v>7968</v>
      </c>
      <c r="C8013" s="17">
        <v>42</v>
      </c>
      <c r="D8013" s="17">
        <v>103.43</v>
      </c>
      <c r="E8013" s="17">
        <v>12120</v>
      </c>
      <c r="F8013" s="17">
        <v>-200731.60000000009</v>
      </c>
    </row>
    <row r="8014" spans="2:6" x14ac:dyDescent="0.25">
      <c r="B8014" s="14">
        <v>7969</v>
      </c>
      <c r="C8014" s="17">
        <v>44</v>
      </c>
      <c r="D8014" s="17">
        <v>84.3</v>
      </c>
      <c r="E8014" s="17">
        <v>18121</v>
      </c>
      <c r="F8014" s="17">
        <v>431154.69999999995</v>
      </c>
    </row>
    <row r="8015" spans="2:6" x14ac:dyDescent="0.25">
      <c r="B8015" s="14">
        <v>7970</v>
      </c>
      <c r="C8015" s="17">
        <v>39</v>
      </c>
      <c r="D8015" s="17">
        <v>77.13</v>
      </c>
      <c r="E8015" s="17">
        <v>25262</v>
      </c>
      <c r="F8015" s="17">
        <v>1243461.9400000002</v>
      </c>
    </row>
    <row r="8016" spans="2:6" x14ac:dyDescent="0.25">
      <c r="B8016" s="14">
        <v>7971</v>
      </c>
      <c r="C8016" s="17">
        <v>44</v>
      </c>
      <c r="D8016" s="17">
        <v>84.21</v>
      </c>
      <c r="E8016" s="17">
        <v>19340</v>
      </c>
      <c r="F8016" s="17">
        <v>519078.60000000009</v>
      </c>
    </row>
    <row r="8017" spans="2:6" x14ac:dyDescent="0.25">
      <c r="B8017" s="14">
        <v>7972</v>
      </c>
      <c r="C8017" s="17">
        <v>42</v>
      </c>
      <c r="D8017" s="17">
        <v>88.3</v>
      </c>
      <c r="E8017" s="17">
        <v>22875</v>
      </c>
      <c r="F8017" s="17">
        <v>721512.5</v>
      </c>
    </row>
    <row r="8018" spans="2:6" x14ac:dyDescent="0.25">
      <c r="B8018" s="14">
        <v>7973</v>
      </c>
      <c r="C8018" s="17">
        <v>43</v>
      </c>
      <c r="D8018" s="17">
        <v>83.5</v>
      </c>
      <c r="E8018" s="17">
        <v>16895</v>
      </c>
      <c r="F8018" s="17">
        <v>374887.5</v>
      </c>
    </row>
    <row r="8019" spans="2:6" x14ac:dyDescent="0.25">
      <c r="B8019" s="14">
        <v>7974</v>
      </c>
      <c r="C8019" s="17">
        <v>41</v>
      </c>
      <c r="D8019" s="17">
        <v>85.86</v>
      </c>
      <c r="E8019" s="17">
        <v>25921</v>
      </c>
      <c r="F8019" s="17">
        <v>1019940.94</v>
      </c>
    </row>
    <row r="8020" spans="2:6" x14ac:dyDescent="0.25">
      <c r="B8020" s="14">
        <v>7975</v>
      </c>
      <c r="C8020" s="17">
        <v>41</v>
      </c>
      <c r="D8020" s="17">
        <v>80.03</v>
      </c>
      <c r="E8020" s="17">
        <v>21718</v>
      </c>
      <c r="F8020" s="17">
        <v>843352.46</v>
      </c>
    </row>
    <row r="8021" spans="2:6" x14ac:dyDescent="0.25">
      <c r="B8021" s="14">
        <v>7976</v>
      </c>
      <c r="C8021" s="17">
        <v>44</v>
      </c>
      <c r="D8021" s="17">
        <v>81.709999999999994</v>
      </c>
      <c r="E8021" s="17">
        <v>16881</v>
      </c>
      <c r="F8021" s="17">
        <v>387208.49</v>
      </c>
    </row>
    <row r="8022" spans="2:6" x14ac:dyDescent="0.25">
      <c r="B8022" s="14">
        <v>7977</v>
      </c>
      <c r="C8022" s="17">
        <v>42</v>
      </c>
      <c r="D8022" s="17">
        <v>95.99</v>
      </c>
      <c r="E8022" s="17">
        <v>30411</v>
      </c>
      <c r="F8022" s="17">
        <v>1005375.1100000001</v>
      </c>
    </row>
    <row r="8023" spans="2:6" x14ac:dyDescent="0.25">
      <c r="B8023" s="14">
        <v>7978</v>
      </c>
      <c r="C8023" s="17">
        <v>43</v>
      </c>
      <c r="D8023" s="17">
        <v>102.91</v>
      </c>
      <c r="E8023" s="17">
        <v>17327</v>
      </c>
      <c r="F8023" s="17">
        <v>69890.430000000051</v>
      </c>
    </row>
    <row r="8024" spans="2:6" x14ac:dyDescent="0.25">
      <c r="B8024" s="14">
        <v>7979</v>
      </c>
      <c r="C8024" s="17">
        <v>41</v>
      </c>
      <c r="D8024" s="17">
        <v>78.73</v>
      </c>
      <c r="E8024" s="17">
        <v>21240</v>
      </c>
      <c r="F8024" s="17">
        <v>833694.79999999981</v>
      </c>
    </row>
    <row r="8025" spans="2:6" x14ac:dyDescent="0.25">
      <c r="B8025" s="14">
        <v>7980</v>
      </c>
      <c r="C8025" s="17">
        <v>42</v>
      </c>
      <c r="D8025" s="17">
        <v>87.81</v>
      </c>
      <c r="E8025" s="17">
        <v>27707</v>
      </c>
      <c r="F8025" s="17">
        <v>1067047.3299999998</v>
      </c>
    </row>
    <row r="8026" spans="2:6" x14ac:dyDescent="0.25">
      <c r="B8026" s="14">
        <v>7981</v>
      </c>
      <c r="C8026" s="17">
        <v>43</v>
      </c>
      <c r="D8026" s="17">
        <v>98.56</v>
      </c>
      <c r="E8026" s="17">
        <v>21321</v>
      </c>
      <c r="F8026" s="17">
        <v>374678.24</v>
      </c>
    </row>
    <row r="8027" spans="2:6" x14ac:dyDescent="0.25">
      <c r="B8027" s="14">
        <v>7982</v>
      </c>
      <c r="C8027" s="17">
        <v>41</v>
      </c>
      <c r="D8027" s="17">
        <v>80.599999999999994</v>
      </c>
      <c r="E8027" s="17">
        <v>18720</v>
      </c>
      <c r="F8027" s="17">
        <v>598928</v>
      </c>
    </row>
    <row r="8028" spans="2:6" x14ac:dyDescent="0.25">
      <c r="B8028" s="14">
        <v>7983</v>
      </c>
      <c r="C8028" s="17">
        <v>43</v>
      </c>
      <c r="D8028" s="17">
        <v>88.44</v>
      </c>
      <c r="E8028" s="17">
        <v>22368</v>
      </c>
      <c r="F8028" s="17">
        <v>661182.08000000007</v>
      </c>
    </row>
    <row r="8029" spans="2:6" x14ac:dyDescent="0.25">
      <c r="B8029" s="14">
        <v>7984</v>
      </c>
      <c r="C8029" s="17">
        <v>43</v>
      </c>
      <c r="D8029" s="17">
        <v>81.819999999999993</v>
      </c>
      <c r="E8029" s="17">
        <v>14582</v>
      </c>
      <c r="F8029" s="17">
        <v>231692.76</v>
      </c>
    </row>
    <row r="8030" spans="2:6" x14ac:dyDescent="0.25">
      <c r="B8030" s="14">
        <v>7985</v>
      </c>
      <c r="C8030" s="17">
        <v>40</v>
      </c>
      <c r="D8030" s="17">
        <v>94.29</v>
      </c>
      <c r="E8030" s="17">
        <v>1429</v>
      </c>
      <c r="F8030" s="17">
        <v>-757529.41</v>
      </c>
    </row>
    <row r="8031" spans="2:6" x14ac:dyDescent="0.25">
      <c r="B8031" s="14">
        <v>7986</v>
      </c>
      <c r="C8031" s="17">
        <v>40</v>
      </c>
      <c r="D8031" s="17">
        <v>83.59</v>
      </c>
      <c r="E8031" s="17">
        <v>14071</v>
      </c>
      <c r="F8031" s="17">
        <v>211094.10999999987</v>
      </c>
    </row>
    <row r="8032" spans="2:6" x14ac:dyDescent="0.25">
      <c r="B8032" s="14">
        <v>7987</v>
      </c>
      <c r="C8032" s="17">
        <v>41</v>
      </c>
      <c r="D8032" s="17">
        <v>77.91</v>
      </c>
      <c r="E8032" s="17">
        <v>16343</v>
      </c>
      <c r="F8032" s="17">
        <v>458910.87000000011</v>
      </c>
    </row>
    <row r="8033" spans="2:6" x14ac:dyDescent="0.25">
      <c r="B8033" s="14">
        <v>7988</v>
      </c>
      <c r="C8033" s="17">
        <v>42</v>
      </c>
      <c r="D8033" s="17">
        <v>75.05</v>
      </c>
      <c r="E8033" s="17">
        <v>19038</v>
      </c>
      <c r="F8033" s="17">
        <v>710164.10000000009</v>
      </c>
    </row>
    <row r="8034" spans="2:6" x14ac:dyDescent="0.25">
      <c r="B8034" s="14">
        <v>7989</v>
      </c>
      <c r="C8034" s="17">
        <v>42</v>
      </c>
      <c r="D8034" s="17">
        <v>99.99</v>
      </c>
      <c r="E8034" s="17">
        <v>18426</v>
      </c>
      <c r="F8034" s="17">
        <v>200466.26</v>
      </c>
    </row>
    <row r="8035" spans="2:6" x14ac:dyDescent="0.25">
      <c r="B8035" s="14">
        <v>7990</v>
      </c>
      <c r="C8035" s="17">
        <v>41</v>
      </c>
      <c r="D8035" s="17">
        <v>87.06</v>
      </c>
      <c r="E8035" s="17">
        <v>14896</v>
      </c>
      <c r="F8035" s="17">
        <v>206722.24</v>
      </c>
    </row>
    <row r="8036" spans="2:6" x14ac:dyDescent="0.25">
      <c r="B8036" s="14">
        <v>7991</v>
      </c>
      <c r="C8036" s="17">
        <v>42</v>
      </c>
      <c r="D8036" s="17">
        <v>82.01</v>
      </c>
      <c r="E8036" s="17">
        <v>14333</v>
      </c>
      <c r="F8036" s="17">
        <v>224831.66999999993</v>
      </c>
    </row>
    <row r="8037" spans="2:6" x14ac:dyDescent="0.25">
      <c r="B8037" s="14">
        <v>7992</v>
      </c>
      <c r="C8037" s="17">
        <v>40</v>
      </c>
      <c r="D8037" s="17">
        <v>85.2</v>
      </c>
      <c r="E8037" s="17">
        <v>16350</v>
      </c>
      <c r="F8037" s="17">
        <v>356630</v>
      </c>
    </row>
    <row r="8038" spans="2:6" x14ac:dyDescent="0.25">
      <c r="B8038" s="14">
        <v>7993</v>
      </c>
      <c r="C8038" s="17">
        <v>40</v>
      </c>
      <c r="D8038" s="17">
        <v>94.59</v>
      </c>
      <c r="E8038" s="17">
        <v>12242</v>
      </c>
      <c r="F8038" s="17">
        <v>-61492.780000000028</v>
      </c>
    </row>
    <row r="8039" spans="2:6" x14ac:dyDescent="0.25">
      <c r="B8039" s="14">
        <v>7994</v>
      </c>
      <c r="C8039" s="17">
        <v>41</v>
      </c>
      <c r="D8039" s="17">
        <v>92.36</v>
      </c>
      <c r="E8039" s="17">
        <v>24579</v>
      </c>
      <c r="F8039" s="17">
        <v>763365.56</v>
      </c>
    </row>
    <row r="8040" spans="2:6" x14ac:dyDescent="0.25">
      <c r="B8040" s="14">
        <v>7995</v>
      </c>
      <c r="C8040" s="17">
        <v>43</v>
      </c>
      <c r="D8040" s="17">
        <v>94.98</v>
      </c>
      <c r="E8040" s="17">
        <v>13097</v>
      </c>
      <c r="F8040" s="17">
        <v>-50821.060000000056</v>
      </c>
    </row>
    <row r="8041" spans="2:6" x14ac:dyDescent="0.25">
      <c r="B8041" s="14">
        <v>7996</v>
      </c>
      <c r="C8041" s="17">
        <v>44</v>
      </c>
      <c r="D8041" s="17">
        <v>85.9</v>
      </c>
      <c r="E8041" s="17">
        <v>20811</v>
      </c>
      <c r="F8041" s="17">
        <v>588040.09999999986</v>
      </c>
    </row>
    <row r="8042" spans="2:6" x14ac:dyDescent="0.25">
      <c r="B8042" s="14">
        <v>7997</v>
      </c>
      <c r="C8042" s="17">
        <v>43</v>
      </c>
      <c r="D8042" s="17">
        <v>80.47</v>
      </c>
      <c r="E8042" s="17">
        <v>18372</v>
      </c>
      <c r="F8042" s="17">
        <v>537637.15999999992</v>
      </c>
    </row>
    <row r="8043" spans="2:6" x14ac:dyDescent="0.25">
      <c r="B8043" s="14">
        <v>7998</v>
      </c>
      <c r="C8043" s="17">
        <v>39</v>
      </c>
      <c r="D8043" s="17">
        <v>94.56</v>
      </c>
      <c r="E8043" s="17">
        <v>19553</v>
      </c>
      <c r="F8043" s="17">
        <v>429548.32000000007</v>
      </c>
    </row>
    <row r="8044" spans="2:6" x14ac:dyDescent="0.25">
      <c r="B8044" s="14">
        <v>7999</v>
      </c>
      <c r="C8044" s="17">
        <v>43</v>
      </c>
      <c r="D8044" s="17">
        <v>103.15</v>
      </c>
      <c r="E8044" s="17">
        <v>22184</v>
      </c>
      <c r="F8044" s="17">
        <v>322424.39999999991</v>
      </c>
    </row>
    <row r="8045" spans="2:6" x14ac:dyDescent="0.25">
      <c r="B8045" s="14">
        <v>8000</v>
      </c>
      <c r="C8045" s="17">
        <v>42</v>
      </c>
      <c r="D8045" s="17">
        <v>102.33</v>
      </c>
      <c r="E8045" s="17">
        <v>15872</v>
      </c>
      <c r="F8045" s="17">
        <v>17722.239999999991</v>
      </c>
    </row>
    <row r="8046" spans="2:6" x14ac:dyDescent="0.25">
      <c r="B8046" s="14">
        <v>8001</v>
      </c>
      <c r="C8046" s="17">
        <v>40</v>
      </c>
      <c r="D8046" s="17">
        <v>99.86</v>
      </c>
      <c r="E8046" s="17">
        <v>10876</v>
      </c>
      <c r="F8046" s="17">
        <v>-206793.36</v>
      </c>
    </row>
    <row r="8047" spans="2:6" x14ac:dyDescent="0.25">
      <c r="B8047" s="14">
        <v>8002</v>
      </c>
      <c r="C8047" s="17">
        <v>43</v>
      </c>
      <c r="D8047" s="17">
        <v>104.87</v>
      </c>
      <c r="E8047" s="17">
        <v>15237</v>
      </c>
      <c r="F8047" s="17">
        <v>-70932.190000000061</v>
      </c>
    </row>
    <row r="8048" spans="2:6" x14ac:dyDescent="0.25">
      <c r="B8048" s="14">
        <v>8003</v>
      </c>
      <c r="C8048" s="17">
        <v>44</v>
      </c>
      <c r="D8048" s="17">
        <v>101.59</v>
      </c>
      <c r="E8048" s="17">
        <v>20274</v>
      </c>
      <c r="F8048" s="17">
        <v>232834.33999999985</v>
      </c>
    </row>
    <row r="8049" spans="2:6" x14ac:dyDescent="0.25">
      <c r="B8049" s="14">
        <v>8004</v>
      </c>
      <c r="C8049" s="17">
        <v>42</v>
      </c>
      <c r="D8049" s="17">
        <v>84.34</v>
      </c>
      <c r="E8049" s="17">
        <v>18714</v>
      </c>
      <c r="F8049" s="17">
        <v>509759.24</v>
      </c>
    </row>
    <row r="8050" spans="2:6" x14ac:dyDescent="0.25">
      <c r="B8050" s="14">
        <v>8005</v>
      </c>
      <c r="C8050" s="17">
        <v>41</v>
      </c>
      <c r="D8050" s="17">
        <v>78.569999999999993</v>
      </c>
      <c r="E8050" s="17">
        <v>31935</v>
      </c>
      <c r="F8050" s="17">
        <v>1686597.0500000003</v>
      </c>
    </row>
    <row r="8051" spans="2:6" x14ac:dyDescent="0.25">
      <c r="B8051" s="14">
        <v>8006</v>
      </c>
      <c r="C8051" s="17">
        <v>42</v>
      </c>
      <c r="D8051" s="17">
        <v>100.2</v>
      </c>
      <c r="E8051" s="17">
        <v>21196</v>
      </c>
      <c r="F8051" s="17">
        <v>353932.80000000005</v>
      </c>
    </row>
    <row r="8052" spans="2:6" x14ac:dyDescent="0.25">
      <c r="B8052" s="14">
        <v>8007</v>
      </c>
      <c r="C8052" s="17">
        <v>43</v>
      </c>
      <c r="D8052" s="17">
        <v>96.65</v>
      </c>
      <c r="E8052" s="17">
        <v>20218</v>
      </c>
      <c r="F8052" s="17">
        <v>349938.29999999981</v>
      </c>
    </row>
    <row r="8053" spans="2:6" x14ac:dyDescent="0.25">
      <c r="B8053" s="14">
        <v>8008</v>
      </c>
      <c r="C8053" s="17">
        <v>39</v>
      </c>
      <c r="D8053" s="17">
        <v>96.53</v>
      </c>
      <c r="E8053" s="17">
        <v>23933</v>
      </c>
      <c r="F8053" s="17">
        <v>669027.51</v>
      </c>
    </row>
    <row r="8054" spans="2:6" x14ac:dyDescent="0.25">
      <c r="B8054" s="14">
        <v>8009</v>
      </c>
      <c r="C8054" s="17">
        <v>39</v>
      </c>
      <c r="D8054" s="17">
        <v>93.3</v>
      </c>
      <c r="E8054" s="17">
        <v>12127</v>
      </c>
      <c r="F8054" s="17">
        <v>-41129.099999999977</v>
      </c>
    </row>
    <row r="8055" spans="2:6" x14ac:dyDescent="0.25">
      <c r="B8055" s="14">
        <v>8010</v>
      </c>
      <c r="C8055" s="17">
        <v>42</v>
      </c>
      <c r="D8055" s="17">
        <v>80.7</v>
      </c>
      <c r="E8055" s="17">
        <v>26995</v>
      </c>
      <c r="F8055" s="17">
        <v>1209718.5</v>
      </c>
    </row>
    <row r="8056" spans="2:6" x14ac:dyDescent="0.25">
      <c r="B8056" s="14">
        <v>8011</v>
      </c>
      <c r="C8056" s="17">
        <v>44</v>
      </c>
      <c r="D8056" s="17">
        <v>94.2</v>
      </c>
      <c r="E8056" s="17">
        <v>16117</v>
      </c>
      <c r="F8056" s="17">
        <v>129913.59999999998</v>
      </c>
    </row>
    <row r="8057" spans="2:6" x14ac:dyDescent="0.25">
      <c r="B8057" s="14">
        <v>8012</v>
      </c>
      <c r="C8057" s="17">
        <v>42</v>
      </c>
      <c r="D8057" s="17">
        <v>83.16</v>
      </c>
      <c r="E8057" s="17">
        <v>22504</v>
      </c>
      <c r="F8057" s="17">
        <v>811695.3600000001</v>
      </c>
    </row>
    <row r="8058" spans="2:6" x14ac:dyDescent="0.25">
      <c r="B8058" s="14">
        <v>8013</v>
      </c>
      <c r="C8058" s="17">
        <v>43</v>
      </c>
      <c r="D8058" s="17">
        <v>91.34</v>
      </c>
      <c r="E8058" s="17">
        <v>19666</v>
      </c>
      <c r="F8058" s="17">
        <v>421603.55999999982</v>
      </c>
    </row>
    <row r="8059" spans="2:6" x14ac:dyDescent="0.25">
      <c r="B8059" s="14">
        <v>8014</v>
      </c>
      <c r="C8059" s="17">
        <v>42</v>
      </c>
      <c r="D8059" s="17">
        <v>86.01</v>
      </c>
      <c r="E8059" s="17">
        <v>17050</v>
      </c>
      <c r="F8059" s="17">
        <v>360379.5</v>
      </c>
    </row>
    <row r="8060" spans="2:6" x14ac:dyDescent="0.25">
      <c r="B8060" s="14">
        <v>8015</v>
      </c>
      <c r="C8060" s="17">
        <v>42</v>
      </c>
      <c r="D8060" s="17">
        <v>83.09</v>
      </c>
      <c r="E8060" s="17">
        <v>13939</v>
      </c>
      <c r="F8060" s="17">
        <v>180231.49</v>
      </c>
    </row>
    <row r="8061" spans="2:6" x14ac:dyDescent="0.25">
      <c r="B8061" s="14">
        <v>8016</v>
      </c>
      <c r="C8061" s="17">
        <v>41</v>
      </c>
      <c r="D8061" s="17">
        <v>76.97</v>
      </c>
      <c r="E8061" s="17">
        <v>18661</v>
      </c>
      <c r="F8061" s="17">
        <v>662100.83000000007</v>
      </c>
    </row>
    <row r="8062" spans="2:6" x14ac:dyDescent="0.25">
      <c r="B8062" s="14">
        <v>8017</v>
      </c>
      <c r="C8062" s="17">
        <v>40</v>
      </c>
      <c r="D8062" s="17">
        <v>95.49</v>
      </c>
      <c r="E8062" s="17">
        <v>24760</v>
      </c>
      <c r="F8062" s="17">
        <v>722507.60000000009</v>
      </c>
    </row>
    <row r="8063" spans="2:6" x14ac:dyDescent="0.25">
      <c r="B8063" s="14">
        <v>8018</v>
      </c>
      <c r="C8063" s="17">
        <v>40</v>
      </c>
      <c r="D8063" s="17">
        <v>96.2</v>
      </c>
      <c r="E8063" s="17">
        <v>24276</v>
      </c>
      <c r="F8063" s="17">
        <v>674532.8</v>
      </c>
    </row>
    <row r="8064" spans="2:6" x14ac:dyDescent="0.25">
      <c r="B8064" s="14">
        <v>8019</v>
      </c>
      <c r="C8064" s="17">
        <v>40</v>
      </c>
      <c r="D8064" s="17">
        <v>98.97</v>
      </c>
      <c r="E8064" s="17">
        <v>17576</v>
      </c>
      <c r="F8064" s="17">
        <v>205087.28000000003</v>
      </c>
    </row>
    <row r="8065" spans="2:6" x14ac:dyDescent="0.25">
      <c r="B8065" s="14">
        <v>8020</v>
      </c>
      <c r="C8065" s="17">
        <v>42</v>
      </c>
      <c r="D8065" s="17">
        <v>92.48</v>
      </c>
      <c r="E8065" s="17">
        <v>17101</v>
      </c>
      <c r="F8065" s="17">
        <v>253356.52000000002</v>
      </c>
    </row>
    <row r="8066" spans="2:6" x14ac:dyDescent="0.25">
      <c r="B8066" s="14">
        <v>8021</v>
      </c>
      <c r="C8066" s="17">
        <v>42</v>
      </c>
      <c r="D8066" s="17">
        <v>95.86</v>
      </c>
      <c r="E8066" s="17">
        <v>17530</v>
      </c>
      <c r="F8066" s="17">
        <v>221784.19999999995</v>
      </c>
    </row>
    <row r="8067" spans="2:6" x14ac:dyDescent="0.25">
      <c r="B8067" s="14">
        <v>8022</v>
      </c>
      <c r="C8067" s="17">
        <v>42</v>
      </c>
      <c r="D8067" s="17">
        <v>84.25</v>
      </c>
      <c r="E8067" s="17">
        <v>19252</v>
      </c>
      <c r="F8067" s="17">
        <v>550583</v>
      </c>
    </row>
    <row r="8068" spans="2:6" x14ac:dyDescent="0.25">
      <c r="B8068" s="14">
        <v>8023</v>
      </c>
      <c r="C8068" s="17">
        <v>39</v>
      </c>
      <c r="D8068" s="17">
        <v>89.99</v>
      </c>
      <c r="E8068" s="17">
        <v>15093</v>
      </c>
      <c r="F8068" s="17">
        <v>206660.93000000017</v>
      </c>
    </row>
    <row r="8069" spans="2:6" x14ac:dyDescent="0.25">
      <c r="B8069" s="14">
        <v>8024</v>
      </c>
      <c r="C8069" s="17">
        <v>45</v>
      </c>
      <c r="D8069" s="17">
        <v>98.77</v>
      </c>
      <c r="E8069" s="17">
        <v>23051</v>
      </c>
      <c r="F8069" s="17">
        <v>423106.73</v>
      </c>
    </row>
    <row r="8070" spans="2:6" x14ac:dyDescent="0.25">
      <c r="B8070" s="14">
        <v>8025</v>
      </c>
      <c r="C8070" s="17">
        <v>40</v>
      </c>
      <c r="D8070" s="17">
        <v>94.39</v>
      </c>
      <c r="E8070" s="17">
        <v>17681</v>
      </c>
      <c r="F8070" s="17">
        <v>292369.40999999992</v>
      </c>
    </row>
    <row r="8071" spans="2:6" x14ac:dyDescent="0.25">
      <c r="B8071" s="14">
        <v>8026</v>
      </c>
      <c r="C8071" s="17">
        <v>43</v>
      </c>
      <c r="D8071" s="17">
        <v>77.5</v>
      </c>
      <c r="E8071" s="17">
        <v>22013</v>
      </c>
      <c r="F8071" s="17">
        <v>878020.5</v>
      </c>
    </row>
    <row r="8072" spans="2:6" x14ac:dyDescent="0.25">
      <c r="B8072" s="14">
        <v>8027</v>
      </c>
      <c r="C8072" s="17">
        <v>42</v>
      </c>
      <c r="D8072" s="17">
        <v>91.5</v>
      </c>
      <c r="E8072" s="17">
        <v>17309</v>
      </c>
      <c r="F8072" s="17">
        <v>283739.5</v>
      </c>
    </row>
    <row r="8073" spans="2:6" x14ac:dyDescent="0.25">
      <c r="B8073" s="14">
        <v>8028</v>
      </c>
      <c r="C8073" s="17">
        <v>39</v>
      </c>
      <c r="D8073" s="17">
        <v>78.34</v>
      </c>
      <c r="E8073" s="17">
        <v>16411</v>
      </c>
      <c r="F8073" s="17">
        <v>490122.26</v>
      </c>
    </row>
    <row r="8074" spans="2:6" x14ac:dyDescent="0.25">
      <c r="B8074" s="14">
        <v>8029</v>
      </c>
      <c r="C8074" s="17">
        <v>43</v>
      </c>
      <c r="D8074" s="17">
        <v>78.64</v>
      </c>
      <c r="E8074" s="17">
        <v>9821</v>
      </c>
      <c r="F8074" s="17">
        <v>-90247.440000000061</v>
      </c>
    </row>
    <row r="8075" spans="2:6" x14ac:dyDescent="0.25">
      <c r="B8075" s="14">
        <v>8030</v>
      </c>
      <c r="C8075" s="17">
        <v>45</v>
      </c>
      <c r="D8075" s="17">
        <v>103.62</v>
      </c>
      <c r="E8075" s="17">
        <v>10081</v>
      </c>
      <c r="F8075" s="17">
        <v>-342119.22000000003</v>
      </c>
    </row>
    <row r="8076" spans="2:6" x14ac:dyDescent="0.25">
      <c r="B8076" s="14">
        <v>8031</v>
      </c>
      <c r="C8076" s="17">
        <v>40</v>
      </c>
      <c r="D8076" s="17">
        <v>102.97</v>
      </c>
      <c r="E8076" s="17">
        <v>5216</v>
      </c>
      <c r="F8076" s="17">
        <v>-557747.52</v>
      </c>
    </row>
    <row r="8077" spans="2:6" x14ac:dyDescent="0.25">
      <c r="B8077" s="14">
        <v>8032</v>
      </c>
      <c r="C8077" s="17">
        <v>40</v>
      </c>
      <c r="D8077" s="17">
        <v>104.53</v>
      </c>
      <c r="E8077" s="17">
        <v>19268</v>
      </c>
      <c r="F8077" s="17">
        <v>199527.95999999996</v>
      </c>
    </row>
    <row r="8078" spans="2:6" x14ac:dyDescent="0.25">
      <c r="B8078" s="14">
        <v>8033</v>
      </c>
      <c r="C8078" s="17">
        <v>41</v>
      </c>
      <c r="D8078" s="17">
        <v>92.23</v>
      </c>
      <c r="E8078" s="17">
        <v>15986</v>
      </c>
      <c r="F8078" s="17">
        <v>201399.21999999997</v>
      </c>
    </row>
    <row r="8079" spans="2:6" x14ac:dyDescent="0.25">
      <c r="B8079" s="14">
        <v>8034</v>
      </c>
      <c r="C8079" s="17">
        <v>40</v>
      </c>
      <c r="D8079" s="17">
        <v>96.71</v>
      </c>
      <c r="E8079" s="17">
        <v>18007</v>
      </c>
      <c r="F8079" s="17">
        <v>271656.03000000003</v>
      </c>
    </row>
    <row r="8080" spans="2:6" x14ac:dyDescent="0.25">
      <c r="B8080" s="14">
        <v>8035</v>
      </c>
      <c r="C8080" s="17">
        <v>43</v>
      </c>
      <c r="D8080" s="17">
        <v>89.49</v>
      </c>
      <c r="E8080" s="17">
        <v>25867</v>
      </c>
      <c r="F8080" s="17">
        <v>870414.17000000016</v>
      </c>
    </row>
    <row r="8081" spans="2:6" x14ac:dyDescent="0.25">
      <c r="B8081" s="14">
        <v>8036</v>
      </c>
      <c r="C8081" s="17">
        <v>39</v>
      </c>
      <c r="D8081" s="17">
        <v>101.8</v>
      </c>
      <c r="E8081" s="17">
        <v>19010</v>
      </c>
      <c r="F8081" s="17">
        <v>256382</v>
      </c>
    </row>
    <row r="8082" spans="2:6" x14ac:dyDescent="0.25">
      <c r="B8082" s="14">
        <v>8037</v>
      </c>
      <c r="C8082" s="17">
        <v>40</v>
      </c>
      <c r="D8082" s="17">
        <v>83.59</v>
      </c>
      <c r="E8082" s="17">
        <v>16056</v>
      </c>
      <c r="F8082" s="17">
        <v>360782.95999999996</v>
      </c>
    </row>
    <row r="8083" spans="2:6" x14ac:dyDescent="0.25">
      <c r="B8083" s="14">
        <v>8038</v>
      </c>
      <c r="C8083" s="17">
        <v>40</v>
      </c>
      <c r="D8083" s="17">
        <v>95.27</v>
      </c>
      <c r="E8083" s="17">
        <v>17205</v>
      </c>
      <c r="F8083" s="17">
        <v>246474.65000000014</v>
      </c>
    </row>
    <row r="8084" spans="2:6" x14ac:dyDescent="0.25">
      <c r="B8084" s="14">
        <v>8039</v>
      </c>
      <c r="C8084" s="17">
        <v>44</v>
      </c>
      <c r="D8084" s="17">
        <v>86.89</v>
      </c>
      <c r="E8084" s="17">
        <v>16525</v>
      </c>
      <c r="F8084" s="17">
        <v>275517.75</v>
      </c>
    </row>
    <row r="8085" spans="2:6" x14ac:dyDescent="0.25">
      <c r="B8085" s="14">
        <v>8040</v>
      </c>
      <c r="C8085" s="17">
        <v>41</v>
      </c>
      <c r="D8085" s="17">
        <v>100.25</v>
      </c>
      <c r="E8085" s="17">
        <v>18337</v>
      </c>
      <c r="F8085" s="17">
        <v>208961.75</v>
      </c>
    </row>
    <row r="8086" spans="2:6" x14ac:dyDescent="0.25">
      <c r="B8086" s="14">
        <v>8041</v>
      </c>
      <c r="C8086" s="17">
        <v>40</v>
      </c>
      <c r="D8086" s="17">
        <v>81.34</v>
      </c>
      <c r="E8086" s="17">
        <v>24517</v>
      </c>
      <c r="F8086" s="17">
        <v>1053990.22</v>
      </c>
    </row>
    <row r="8087" spans="2:6" x14ac:dyDescent="0.25">
      <c r="B8087" s="14">
        <v>8042</v>
      </c>
      <c r="C8087" s="17">
        <v>44</v>
      </c>
      <c r="D8087" s="17">
        <v>98.35</v>
      </c>
      <c r="E8087" s="17">
        <v>19736</v>
      </c>
      <c r="F8087" s="17">
        <v>268044.40000000014</v>
      </c>
    </row>
    <row r="8088" spans="2:6" x14ac:dyDescent="0.25">
      <c r="B8088" s="14">
        <v>8043</v>
      </c>
      <c r="C8088" s="17">
        <v>45</v>
      </c>
      <c r="D8088" s="17">
        <v>101.68</v>
      </c>
      <c r="E8088" s="17">
        <v>19108</v>
      </c>
      <c r="F8088" s="17">
        <v>149730.55999999982</v>
      </c>
    </row>
    <row r="8089" spans="2:6" x14ac:dyDescent="0.25">
      <c r="B8089" s="14">
        <v>8044</v>
      </c>
      <c r="C8089" s="17">
        <v>41</v>
      </c>
      <c r="D8089" s="17">
        <v>101.22</v>
      </c>
      <c r="E8089" s="17">
        <v>9774</v>
      </c>
      <c r="F8089" s="17">
        <v>-295032.28000000003</v>
      </c>
    </row>
    <row r="8090" spans="2:6" x14ac:dyDescent="0.25">
      <c r="B8090" s="14">
        <v>8045</v>
      </c>
      <c r="C8090" s="17">
        <v>41</v>
      </c>
      <c r="D8090" s="17">
        <v>95.16</v>
      </c>
      <c r="E8090" s="17">
        <v>21452</v>
      </c>
      <c r="F8090" s="17">
        <v>498043.68000000017</v>
      </c>
    </row>
    <row r="8091" spans="2:6" x14ac:dyDescent="0.25">
      <c r="B8091" s="14">
        <v>8046</v>
      </c>
      <c r="C8091" s="17">
        <v>42</v>
      </c>
      <c r="D8091" s="17">
        <v>81.75</v>
      </c>
      <c r="E8091" s="17">
        <v>11409</v>
      </c>
      <c r="F8091" s="17">
        <v>8527.25</v>
      </c>
    </row>
    <row r="8092" spans="2:6" x14ac:dyDescent="0.25">
      <c r="B8092" s="14">
        <v>8047</v>
      </c>
      <c r="C8092" s="17">
        <v>43</v>
      </c>
      <c r="D8092" s="17">
        <v>85.29</v>
      </c>
      <c r="E8092" s="17">
        <v>21074</v>
      </c>
      <c r="F8092" s="17">
        <v>640142.5399999998</v>
      </c>
    </row>
    <row r="8093" spans="2:6" x14ac:dyDescent="0.25">
      <c r="B8093" s="14">
        <v>8048</v>
      </c>
      <c r="C8093" s="17">
        <v>44</v>
      </c>
      <c r="D8093" s="17">
        <v>77.34</v>
      </c>
      <c r="E8093" s="17">
        <v>22359</v>
      </c>
      <c r="F8093" s="17">
        <v>886399.94</v>
      </c>
    </row>
    <row r="8094" spans="2:6" x14ac:dyDescent="0.25">
      <c r="B8094" s="14">
        <v>8049</v>
      </c>
      <c r="C8094" s="17">
        <v>43</v>
      </c>
      <c r="D8094" s="17">
        <v>89.65</v>
      </c>
      <c r="E8094" s="17">
        <v>21765</v>
      </c>
      <c r="F8094" s="17">
        <v>594107.74999999977</v>
      </c>
    </row>
    <row r="8095" spans="2:6" x14ac:dyDescent="0.25">
      <c r="B8095" s="14">
        <v>8050</v>
      </c>
      <c r="C8095" s="17">
        <v>40</v>
      </c>
      <c r="D8095" s="17">
        <v>78.33</v>
      </c>
      <c r="E8095" s="17">
        <v>24596</v>
      </c>
      <c r="F8095" s="17">
        <v>1134159.32</v>
      </c>
    </row>
    <row r="8096" spans="2:6" x14ac:dyDescent="0.25">
      <c r="B8096" s="14">
        <v>8051</v>
      </c>
      <c r="C8096" s="17">
        <v>42</v>
      </c>
      <c r="D8096" s="17">
        <v>76.62</v>
      </c>
      <c r="E8096" s="17">
        <v>15502</v>
      </c>
      <c r="F8096" s="17">
        <v>396050.76</v>
      </c>
    </row>
    <row r="8097" spans="2:6" x14ac:dyDescent="0.25">
      <c r="B8097" s="14">
        <v>8052</v>
      </c>
      <c r="C8097" s="17">
        <v>39</v>
      </c>
      <c r="D8097" s="17">
        <v>88.33</v>
      </c>
      <c r="E8097" s="17">
        <v>22484</v>
      </c>
      <c r="F8097" s="17">
        <v>761428.28</v>
      </c>
    </row>
    <row r="8098" spans="2:6" x14ac:dyDescent="0.25">
      <c r="B8098" s="14">
        <v>8053</v>
      </c>
      <c r="C8098" s="17">
        <v>42</v>
      </c>
      <c r="D8098" s="17">
        <v>91.56</v>
      </c>
      <c r="E8098" s="17">
        <v>16742</v>
      </c>
      <c r="F8098" s="17">
        <v>245596.47999999998</v>
      </c>
    </row>
    <row r="8099" spans="2:6" x14ac:dyDescent="0.25">
      <c r="B8099" s="14">
        <v>8054</v>
      </c>
      <c r="C8099" s="17">
        <v>42</v>
      </c>
      <c r="D8099" s="17">
        <v>101.08</v>
      </c>
      <c r="E8099" s="17">
        <v>21006</v>
      </c>
      <c r="F8099" s="17">
        <v>324655.52</v>
      </c>
    </row>
    <row r="8100" spans="2:6" x14ac:dyDescent="0.25">
      <c r="B8100" s="14">
        <v>8055</v>
      </c>
      <c r="C8100" s="17">
        <v>39</v>
      </c>
      <c r="D8100" s="17">
        <v>90.64</v>
      </c>
      <c r="E8100" s="17">
        <v>20505</v>
      </c>
      <c r="F8100" s="17">
        <v>572226.80000000005</v>
      </c>
    </row>
    <row r="8101" spans="2:6" x14ac:dyDescent="0.25">
      <c r="B8101" s="14">
        <v>8056</v>
      </c>
      <c r="C8101" s="17">
        <v>44</v>
      </c>
      <c r="D8101" s="17">
        <v>96.38</v>
      </c>
      <c r="E8101" s="17">
        <v>27226</v>
      </c>
      <c r="F8101" s="17">
        <v>745988.12000000011</v>
      </c>
    </row>
    <row r="8102" spans="2:6" x14ac:dyDescent="0.25">
      <c r="B8102" s="14">
        <v>8057</v>
      </c>
      <c r="C8102" s="17">
        <v>41</v>
      </c>
      <c r="D8102" s="17">
        <v>85.4</v>
      </c>
      <c r="E8102" s="17">
        <v>20549</v>
      </c>
      <c r="F8102" s="17">
        <v>641857.39999999991</v>
      </c>
    </row>
    <row r="8103" spans="2:6" x14ac:dyDescent="0.25">
      <c r="B8103" s="14">
        <v>8058</v>
      </c>
      <c r="C8103" s="17">
        <v>41</v>
      </c>
      <c r="D8103" s="17">
        <v>99.89</v>
      </c>
      <c r="E8103" s="17">
        <v>15063</v>
      </c>
      <c r="F8103" s="17">
        <v>25310.929999999935</v>
      </c>
    </row>
    <row r="8104" spans="2:6" x14ac:dyDescent="0.25">
      <c r="B8104" s="14">
        <v>8059</v>
      </c>
      <c r="C8104" s="17">
        <v>41</v>
      </c>
      <c r="D8104" s="17">
        <v>96.38</v>
      </c>
      <c r="E8104" s="17">
        <v>12002</v>
      </c>
      <c r="F8104" s="17">
        <v>-110436.75999999989</v>
      </c>
    </row>
    <row r="8105" spans="2:6" x14ac:dyDescent="0.25">
      <c r="B8105" s="14">
        <v>8060</v>
      </c>
      <c r="C8105" s="17">
        <v>40</v>
      </c>
      <c r="D8105" s="17">
        <v>75.16</v>
      </c>
      <c r="E8105" s="17">
        <v>10152</v>
      </c>
      <c r="F8105" s="17">
        <v>1143.6800000000512</v>
      </c>
    </row>
    <row r="8106" spans="2:6" x14ac:dyDescent="0.25">
      <c r="B8106" s="14">
        <v>8061</v>
      </c>
      <c r="C8106" s="17">
        <v>41</v>
      </c>
      <c r="D8106" s="17">
        <v>92.07</v>
      </c>
      <c r="E8106" s="17">
        <v>17191</v>
      </c>
      <c r="F8106" s="17">
        <v>283402.63000000012</v>
      </c>
    </row>
    <row r="8107" spans="2:6" x14ac:dyDescent="0.25">
      <c r="B8107" s="14">
        <v>8062</v>
      </c>
      <c r="C8107" s="17">
        <v>45</v>
      </c>
      <c r="D8107" s="17">
        <v>78.12</v>
      </c>
      <c r="E8107" s="17">
        <v>21415</v>
      </c>
      <c r="F8107" s="17">
        <v>774970.2</v>
      </c>
    </row>
    <row r="8108" spans="2:6" x14ac:dyDescent="0.25">
      <c r="B8108" s="14">
        <v>8063</v>
      </c>
      <c r="C8108" s="17">
        <v>42</v>
      </c>
      <c r="D8108" s="17">
        <v>104.63</v>
      </c>
      <c r="E8108" s="17">
        <v>22789</v>
      </c>
      <c r="F8108" s="17">
        <v>343459.93000000017</v>
      </c>
    </row>
    <row r="8109" spans="2:6" x14ac:dyDescent="0.25">
      <c r="B8109" s="14">
        <v>8064</v>
      </c>
      <c r="C8109" s="17">
        <v>40</v>
      </c>
      <c r="D8109" s="17">
        <v>75.69</v>
      </c>
      <c r="E8109" s="17">
        <v>13197</v>
      </c>
      <c r="F8109" s="17">
        <v>249442.07000000007</v>
      </c>
    </row>
    <row r="8110" spans="2:6" x14ac:dyDescent="0.25">
      <c r="B8110" s="14">
        <v>8065</v>
      </c>
      <c r="C8110" s="17">
        <v>41</v>
      </c>
      <c r="D8110" s="17">
        <v>82.15</v>
      </c>
      <c r="E8110" s="17">
        <v>16475</v>
      </c>
      <c r="F8110" s="17">
        <v>399628.75</v>
      </c>
    </row>
    <row r="8111" spans="2:6" x14ac:dyDescent="0.25">
      <c r="B8111" s="14">
        <v>8066</v>
      </c>
      <c r="C8111" s="17">
        <v>39</v>
      </c>
      <c r="D8111" s="17">
        <v>87.31</v>
      </c>
      <c r="E8111" s="17">
        <v>17125</v>
      </c>
      <c r="F8111" s="17">
        <v>394816.25</v>
      </c>
    </row>
    <row r="8112" spans="2:6" x14ac:dyDescent="0.25">
      <c r="B8112" s="14">
        <v>8067</v>
      </c>
      <c r="C8112" s="17">
        <v>40</v>
      </c>
      <c r="D8112" s="17">
        <v>103.52</v>
      </c>
      <c r="E8112" s="17">
        <v>9989</v>
      </c>
      <c r="F8112" s="17">
        <v>-295810.27999999991</v>
      </c>
    </row>
    <row r="8113" spans="2:6" x14ac:dyDescent="0.25">
      <c r="B8113" s="14">
        <v>8068</v>
      </c>
      <c r="C8113" s="17">
        <v>40</v>
      </c>
      <c r="D8113" s="17">
        <v>95.32</v>
      </c>
      <c r="E8113" s="17">
        <v>25570</v>
      </c>
      <c r="F8113" s="17">
        <v>778297.60000000009</v>
      </c>
    </row>
    <row r="8114" spans="2:6" x14ac:dyDescent="0.25">
      <c r="B8114" s="14">
        <v>8069</v>
      </c>
      <c r="C8114" s="17">
        <v>41</v>
      </c>
      <c r="D8114" s="17">
        <v>98.49</v>
      </c>
      <c r="E8114" s="17">
        <v>9603</v>
      </c>
      <c r="F8114" s="17">
        <v>-278525.46999999997</v>
      </c>
    </row>
    <row r="8115" spans="2:6" x14ac:dyDescent="0.25">
      <c r="B8115" s="14">
        <v>8070</v>
      </c>
      <c r="C8115" s="17">
        <v>42</v>
      </c>
      <c r="D8115" s="17">
        <v>82</v>
      </c>
      <c r="E8115" s="17">
        <v>11658</v>
      </c>
      <c r="F8115" s="17">
        <v>24350</v>
      </c>
    </row>
    <row r="8116" spans="2:6" x14ac:dyDescent="0.25">
      <c r="B8116" s="14">
        <v>8071</v>
      </c>
      <c r="C8116" s="17">
        <v>40</v>
      </c>
      <c r="D8116" s="17">
        <v>94.09</v>
      </c>
      <c r="E8116" s="17">
        <v>23976</v>
      </c>
      <c r="F8116" s="17">
        <v>706282.15999999992</v>
      </c>
    </row>
    <row r="8117" spans="2:6" x14ac:dyDescent="0.25">
      <c r="B8117" s="14">
        <v>8072</v>
      </c>
      <c r="C8117" s="17">
        <v>42</v>
      </c>
      <c r="D8117" s="17">
        <v>90.25</v>
      </c>
      <c r="E8117" s="17">
        <v>12267</v>
      </c>
      <c r="F8117" s="17">
        <v>-31177.75</v>
      </c>
    </row>
    <row r="8118" spans="2:6" x14ac:dyDescent="0.25">
      <c r="B8118" s="14">
        <v>8073</v>
      </c>
      <c r="C8118" s="17">
        <v>42</v>
      </c>
      <c r="D8118" s="17">
        <v>96.54</v>
      </c>
      <c r="E8118" s="17">
        <v>19705</v>
      </c>
      <c r="F8118" s="17">
        <v>341364.29999999981</v>
      </c>
    </row>
    <row r="8119" spans="2:6" x14ac:dyDescent="0.25">
      <c r="B8119" s="14">
        <v>8074</v>
      </c>
      <c r="C8119" s="17">
        <v>42</v>
      </c>
      <c r="D8119" s="17">
        <v>89.74</v>
      </c>
      <c r="E8119" s="17">
        <v>19782</v>
      </c>
      <c r="F8119" s="17">
        <v>480537.32000000007</v>
      </c>
    </row>
    <row r="8120" spans="2:6" x14ac:dyDescent="0.25">
      <c r="B8120" s="14">
        <v>8075</v>
      </c>
      <c r="C8120" s="17">
        <v>39</v>
      </c>
      <c r="D8120" s="17">
        <v>89.22</v>
      </c>
      <c r="E8120" s="17">
        <v>20604</v>
      </c>
      <c r="F8120" s="17">
        <v>608351.12000000011</v>
      </c>
    </row>
    <row r="8121" spans="2:6" x14ac:dyDescent="0.25">
      <c r="B8121" s="14">
        <v>8076</v>
      </c>
      <c r="C8121" s="17">
        <v>45</v>
      </c>
      <c r="D8121" s="17">
        <v>86.03</v>
      </c>
      <c r="E8121" s="17">
        <v>23564</v>
      </c>
      <c r="F8121" s="17">
        <v>751645.08000000007</v>
      </c>
    </row>
    <row r="8122" spans="2:6" x14ac:dyDescent="0.25">
      <c r="B8122" s="14">
        <v>8077</v>
      </c>
      <c r="C8122" s="17">
        <v>39</v>
      </c>
      <c r="D8122" s="17">
        <v>76.510000000000005</v>
      </c>
      <c r="E8122" s="17">
        <v>26524</v>
      </c>
      <c r="F8122" s="17">
        <v>1364488.7599999998</v>
      </c>
    </row>
    <row r="8123" spans="2:6" x14ac:dyDescent="0.25">
      <c r="B8123" s="14">
        <v>8078</v>
      </c>
      <c r="C8123" s="17">
        <v>43</v>
      </c>
      <c r="D8123" s="17">
        <v>86.38</v>
      </c>
      <c r="E8123" s="17">
        <v>16817</v>
      </c>
      <c r="F8123" s="17">
        <v>320799.54000000004</v>
      </c>
    </row>
    <row r="8124" spans="2:6" x14ac:dyDescent="0.25">
      <c r="B8124" s="14">
        <v>8079</v>
      </c>
      <c r="C8124" s="17">
        <v>42</v>
      </c>
      <c r="D8124" s="17">
        <v>86.18</v>
      </c>
      <c r="E8124" s="17">
        <v>17069</v>
      </c>
      <c r="F8124" s="17">
        <v>358826.57999999984</v>
      </c>
    </row>
    <row r="8125" spans="2:6" x14ac:dyDescent="0.25">
      <c r="B8125" s="14">
        <v>8080</v>
      </c>
      <c r="C8125" s="17">
        <v>40</v>
      </c>
      <c r="D8125" s="17">
        <v>103.11</v>
      </c>
      <c r="E8125" s="17">
        <v>24255</v>
      </c>
      <c r="F8125" s="17">
        <v>505611.94999999995</v>
      </c>
    </row>
    <row r="8126" spans="2:6" x14ac:dyDescent="0.25">
      <c r="B8126" s="14">
        <v>8081</v>
      </c>
      <c r="C8126" s="17">
        <v>41</v>
      </c>
      <c r="D8126" s="17">
        <v>88.12</v>
      </c>
      <c r="E8126" s="17">
        <v>18097</v>
      </c>
      <c r="F8126" s="17">
        <v>414618.35999999987</v>
      </c>
    </row>
    <row r="8127" spans="2:6" x14ac:dyDescent="0.25">
      <c r="B8127" s="14">
        <v>8082</v>
      </c>
      <c r="C8127" s="17">
        <v>42</v>
      </c>
      <c r="D8127" s="17">
        <v>92.82</v>
      </c>
      <c r="E8127" s="17">
        <v>24891</v>
      </c>
      <c r="F8127" s="17">
        <v>747504.38000000012</v>
      </c>
    </row>
    <row r="8128" spans="2:6" x14ac:dyDescent="0.25">
      <c r="B8128" s="14">
        <v>8083</v>
      </c>
      <c r="C8128" s="17">
        <v>41</v>
      </c>
      <c r="D8128" s="17">
        <v>97.43</v>
      </c>
      <c r="E8128" s="17">
        <v>22130</v>
      </c>
      <c r="F8128" s="17">
        <v>490414.09999999986</v>
      </c>
    </row>
    <row r="8129" spans="2:6" x14ac:dyDescent="0.25">
      <c r="B8129" s="14">
        <v>8084</v>
      </c>
      <c r="C8129" s="17">
        <v>43</v>
      </c>
      <c r="D8129" s="17">
        <v>81.97</v>
      </c>
      <c r="E8129" s="17">
        <v>24394</v>
      </c>
      <c r="F8129" s="17">
        <v>955887.82000000007</v>
      </c>
    </row>
    <row r="8130" spans="2:6" x14ac:dyDescent="0.25">
      <c r="B8130" s="14">
        <v>8085</v>
      </c>
      <c r="C8130" s="17">
        <v>41</v>
      </c>
      <c r="D8130" s="17">
        <v>86.7</v>
      </c>
      <c r="E8130" s="17">
        <v>11544</v>
      </c>
      <c r="F8130" s="17">
        <v>-26912.800000000047</v>
      </c>
    </row>
    <row r="8131" spans="2:6" x14ac:dyDescent="0.25">
      <c r="B8131" s="14">
        <v>8086</v>
      </c>
      <c r="C8131" s="17">
        <v>44</v>
      </c>
      <c r="D8131" s="17">
        <v>87.29</v>
      </c>
      <c r="E8131" s="17">
        <v>16145</v>
      </c>
      <c r="F8131" s="17">
        <v>243177.94999999995</v>
      </c>
    </row>
    <row r="8132" spans="2:6" x14ac:dyDescent="0.25">
      <c r="B8132" s="14">
        <v>8087</v>
      </c>
      <c r="C8132" s="17">
        <v>43</v>
      </c>
      <c r="D8132" s="17">
        <v>83.11</v>
      </c>
      <c r="E8132" s="17">
        <v>24651</v>
      </c>
      <c r="F8132" s="17">
        <v>946811.39000000013</v>
      </c>
    </row>
    <row r="8133" spans="2:6" x14ac:dyDescent="0.25">
      <c r="B8133" s="14">
        <v>8088</v>
      </c>
      <c r="C8133" s="17">
        <v>39</v>
      </c>
      <c r="D8133" s="17">
        <v>89.4</v>
      </c>
      <c r="E8133" s="17">
        <v>7436</v>
      </c>
      <c r="F8133" s="17">
        <v>-325018.40000000002</v>
      </c>
    </row>
    <row r="8134" spans="2:6" x14ac:dyDescent="0.25">
      <c r="B8134" s="14">
        <v>8089</v>
      </c>
      <c r="C8134" s="17">
        <v>40</v>
      </c>
      <c r="D8134" s="17">
        <v>93.8</v>
      </c>
      <c r="E8134" s="17">
        <v>11114</v>
      </c>
      <c r="F8134" s="17">
        <v>-125367.19999999995</v>
      </c>
    </row>
    <row r="8135" spans="2:6" x14ac:dyDescent="0.25">
      <c r="B8135" s="14">
        <v>8090</v>
      </c>
      <c r="C8135" s="17">
        <v>42</v>
      </c>
      <c r="D8135" s="17">
        <v>87.01</v>
      </c>
      <c r="E8135" s="17">
        <v>16241</v>
      </c>
      <c r="F8135" s="17">
        <v>286707.58999999985</v>
      </c>
    </row>
    <row r="8136" spans="2:6" x14ac:dyDescent="0.25">
      <c r="B8136" s="14">
        <v>8091</v>
      </c>
      <c r="C8136" s="17">
        <v>41</v>
      </c>
      <c r="D8136" s="17">
        <v>78.05</v>
      </c>
      <c r="E8136" s="17">
        <v>20086</v>
      </c>
      <c r="F8136" s="17">
        <v>755875.7</v>
      </c>
    </row>
    <row r="8137" spans="2:6" x14ac:dyDescent="0.25">
      <c r="B8137" s="14">
        <v>8092</v>
      </c>
      <c r="C8137" s="17">
        <v>43</v>
      </c>
      <c r="D8137" s="17">
        <v>93.34</v>
      </c>
      <c r="E8137" s="17">
        <v>22764</v>
      </c>
      <c r="F8137" s="17">
        <v>576392.24</v>
      </c>
    </row>
    <row r="8138" spans="2:6" x14ac:dyDescent="0.25">
      <c r="B8138" s="14">
        <v>8093</v>
      </c>
      <c r="C8138" s="17">
        <v>42</v>
      </c>
      <c r="D8138" s="17">
        <v>92.92</v>
      </c>
      <c r="E8138" s="17">
        <v>17905</v>
      </c>
      <c r="F8138" s="17">
        <v>297352.39999999991</v>
      </c>
    </row>
    <row r="8139" spans="2:6" x14ac:dyDescent="0.25">
      <c r="B8139" s="14">
        <v>8094</v>
      </c>
      <c r="C8139" s="17">
        <v>41</v>
      </c>
      <c r="D8139" s="17">
        <v>98.52</v>
      </c>
      <c r="E8139" s="17">
        <v>15793</v>
      </c>
      <c r="F8139" s="17">
        <v>89367.640000000014</v>
      </c>
    </row>
    <row r="8140" spans="2:6" x14ac:dyDescent="0.25">
      <c r="B8140" s="14">
        <v>8095</v>
      </c>
      <c r="C8140" s="17">
        <v>43</v>
      </c>
      <c r="D8140" s="17">
        <v>88.82</v>
      </c>
      <c r="E8140" s="17">
        <v>18562</v>
      </c>
      <c r="F8140" s="17">
        <v>396995.16000000015</v>
      </c>
    </row>
    <row r="8141" spans="2:6" x14ac:dyDescent="0.25">
      <c r="B8141" s="14">
        <v>8096</v>
      </c>
      <c r="C8141" s="17">
        <v>43</v>
      </c>
      <c r="D8141" s="17">
        <v>80.47</v>
      </c>
      <c r="E8141" s="17">
        <v>12060</v>
      </c>
      <c r="F8141" s="17">
        <v>60891.800000000047</v>
      </c>
    </row>
    <row r="8142" spans="2:6" x14ac:dyDescent="0.25">
      <c r="B8142" s="14">
        <v>8097</v>
      </c>
      <c r="C8142" s="17">
        <v>43</v>
      </c>
      <c r="D8142" s="17">
        <v>93.73</v>
      </c>
      <c r="E8142" s="17">
        <v>17156</v>
      </c>
      <c r="F8142" s="17">
        <v>218304.11999999988</v>
      </c>
    </row>
    <row r="8143" spans="2:6" x14ac:dyDescent="0.25">
      <c r="B8143" s="14">
        <v>8098</v>
      </c>
      <c r="C8143" s="17">
        <v>43</v>
      </c>
      <c r="D8143" s="17">
        <v>82.21</v>
      </c>
      <c r="E8143" s="17">
        <v>20299</v>
      </c>
      <c r="F8143" s="17">
        <v>647863.2100000002</v>
      </c>
    </row>
    <row r="8144" spans="2:6" x14ac:dyDescent="0.25">
      <c r="B8144" s="14">
        <v>8099</v>
      </c>
      <c r="C8144" s="17">
        <v>43</v>
      </c>
      <c r="D8144" s="17">
        <v>86.65</v>
      </c>
      <c r="E8144" s="17">
        <v>18643</v>
      </c>
      <c r="F8144" s="17">
        <v>442892.04999999981</v>
      </c>
    </row>
    <row r="8145" spans="2:6" x14ac:dyDescent="0.25">
      <c r="B8145" s="14">
        <v>8100</v>
      </c>
      <c r="C8145" s="17">
        <v>41</v>
      </c>
      <c r="D8145" s="17">
        <v>100.94</v>
      </c>
      <c r="E8145" s="17">
        <v>18710</v>
      </c>
      <c r="F8145" s="17">
        <v>217592.60000000009</v>
      </c>
    </row>
    <row r="8146" spans="2:6" x14ac:dyDescent="0.25">
      <c r="B8146" s="14">
        <v>8101</v>
      </c>
      <c r="C8146" s="17">
        <v>45</v>
      </c>
      <c r="D8146" s="17">
        <v>100.73</v>
      </c>
      <c r="E8146" s="17">
        <v>18348</v>
      </c>
      <c r="F8146" s="17">
        <v>127397.95999999996</v>
      </c>
    </row>
    <row r="8147" spans="2:6" x14ac:dyDescent="0.25">
      <c r="B8147" s="14">
        <v>8102</v>
      </c>
      <c r="C8147" s="17">
        <v>39</v>
      </c>
      <c r="D8147" s="17">
        <v>101.39</v>
      </c>
      <c r="E8147" s="17">
        <v>27736</v>
      </c>
      <c r="F8147" s="17">
        <v>775606.96</v>
      </c>
    </row>
    <row r="8148" spans="2:6" x14ac:dyDescent="0.25">
      <c r="B8148" s="14">
        <v>8103</v>
      </c>
      <c r="C8148" s="17">
        <v>44</v>
      </c>
      <c r="D8148" s="17">
        <v>85.57</v>
      </c>
      <c r="E8148" s="17">
        <v>11231</v>
      </c>
      <c r="F8148" s="17">
        <v>-70231.669999999925</v>
      </c>
    </row>
    <row r="8149" spans="2:6" x14ac:dyDescent="0.25">
      <c r="B8149" s="14">
        <v>8104</v>
      </c>
      <c r="C8149" s="17">
        <v>40</v>
      </c>
      <c r="D8149" s="17">
        <v>83.24</v>
      </c>
      <c r="E8149" s="17">
        <v>13991</v>
      </c>
      <c r="F8149" s="17">
        <v>209958.16000000015</v>
      </c>
    </row>
    <row r="8150" spans="2:6" x14ac:dyDescent="0.25">
      <c r="B8150" s="14">
        <v>8105</v>
      </c>
      <c r="C8150" s="17">
        <v>45</v>
      </c>
      <c r="D8150" s="17">
        <v>78.14</v>
      </c>
      <c r="E8150" s="17">
        <v>22281</v>
      </c>
      <c r="F8150" s="17">
        <v>840236.65999999992</v>
      </c>
    </row>
    <row r="8151" spans="2:6" x14ac:dyDescent="0.25">
      <c r="B8151" s="14">
        <v>8106</v>
      </c>
      <c r="C8151" s="17">
        <v>45</v>
      </c>
      <c r="D8151" s="17">
        <v>79.459999999999994</v>
      </c>
      <c r="E8151" s="17">
        <v>9929</v>
      </c>
      <c r="F8151" s="17">
        <v>-109892.33999999997</v>
      </c>
    </row>
    <row r="8152" spans="2:6" x14ac:dyDescent="0.25">
      <c r="B8152" s="14">
        <v>8107</v>
      </c>
      <c r="C8152" s="17">
        <v>42</v>
      </c>
      <c r="D8152" s="17">
        <v>83.32</v>
      </c>
      <c r="E8152" s="17">
        <v>21389</v>
      </c>
      <c r="F8152" s="17">
        <v>725941.52000000025</v>
      </c>
    </row>
    <row r="8153" spans="2:6" x14ac:dyDescent="0.25">
      <c r="B8153" s="14">
        <v>8108</v>
      </c>
      <c r="C8153" s="17">
        <v>41</v>
      </c>
      <c r="D8153" s="17">
        <v>85.94</v>
      </c>
      <c r="E8153" s="17">
        <v>10850</v>
      </c>
      <c r="F8153" s="17">
        <v>-68149</v>
      </c>
    </row>
    <row r="8154" spans="2:6" x14ac:dyDescent="0.25">
      <c r="B8154" s="14">
        <v>8109</v>
      </c>
      <c r="C8154" s="17">
        <v>39</v>
      </c>
      <c r="D8154" s="17">
        <v>94.03</v>
      </c>
      <c r="E8154" s="17">
        <v>14271</v>
      </c>
      <c r="F8154" s="17">
        <v>91457.87</v>
      </c>
    </row>
    <row r="8155" spans="2:6" x14ac:dyDescent="0.25">
      <c r="B8155" s="14">
        <v>8110</v>
      </c>
      <c r="C8155" s="17">
        <v>42</v>
      </c>
      <c r="D8155" s="17">
        <v>80.819999999999993</v>
      </c>
      <c r="E8155" s="17">
        <v>17013</v>
      </c>
      <c r="F8155" s="17">
        <v>446050.34000000008</v>
      </c>
    </row>
    <row r="8156" spans="2:6" x14ac:dyDescent="0.25">
      <c r="B8156" s="14">
        <v>8111</v>
      </c>
      <c r="C8156" s="17">
        <v>39</v>
      </c>
      <c r="D8156" s="17">
        <v>94.42</v>
      </c>
      <c r="E8156" s="17">
        <v>19336</v>
      </c>
      <c r="F8156" s="17">
        <v>418054.87999999989</v>
      </c>
    </row>
    <row r="8157" spans="2:6" x14ac:dyDescent="0.25">
      <c r="B8157" s="14">
        <v>8112</v>
      </c>
      <c r="C8157" s="17">
        <v>42</v>
      </c>
      <c r="D8157" s="17">
        <v>90.03</v>
      </c>
      <c r="E8157" s="17">
        <v>20018</v>
      </c>
      <c r="F8157" s="17">
        <v>490605.45999999996</v>
      </c>
    </row>
    <row r="8158" spans="2:6" x14ac:dyDescent="0.25">
      <c r="B8158" s="14">
        <v>8113</v>
      </c>
      <c r="C8158" s="17">
        <v>41</v>
      </c>
      <c r="D8158" s="17">
        <v>78.86</v>
      </c>
      <c r="E8158" s="17">
        <v>20458</v>
      </c>
      <c r="F8158" s="17">
        <v>769046.12000000011</v>
      </c>
    </row>
    <row r="8159" spans="2:6" x14ac:dyDescent="0.25">
      <c r="B8159" s="14">
        <v>8114</v>
      </c>
      <c r="C8159" s="17">
        <v>42</v>
      </c>
      <c r="D8159" s="17">
        <v>97.03</v>
      </c>
      <c r="E8159" s="17">
        <v>17269</v>
      </c>
      <c r="F8159" s="17">
        <v>185621.92999999993</v>
      </c>
    </row>
    <row r="8160" spans="2:6" x14ac:dyDescent="0.25">
      <c r="B8160" s="14">
        <v>8115</v>
      </c>
      <c r="C8160" s="17">
        <v>41</v>
      </c>
      <c r="D8160" s="17">
        <v>86.78</v>
      </c>
      <c r="E8160" s="17">
        <v>21146</v>
      </c>
      <c r="F8160" s="17">
        <v>656018.11999999988</v>
      </c>
    </row>
    <row r="8161" spans="2:6" x14ac:dyDescent="0.25">
      <c r="B8161" s="14">
        <v>8116</v>
      </c>
      <c r="C8161" s="17">
        <v>41</v>
      </c>
      <c r="D8161" s="17">
        <v>97.21</v>
      </c>
      <c r="E8161" s="17">
        <v>14344</v>
      </c>
      <c r="F8161" s="17">
        <v>21971.760000000126</v>
      </c>
    </row>
    <row r="8162" spans="2:6" x14ac:dyDescent="0.25">
      <c r="B8162" s="14">
        <v>8117</v>
      </c>
      <c r="C8162" s="17">
        <v>44</v>
      </c>
      <c r="D8162" s="17">
        <v>87.12</v>
      </c>
      <c r="E8162" s="17">
        <v>14649</v>
      </c>
      <c r="F8162" s="17">
        <v>144374.11999999988</v>
      </c>
    </row>
    <row r="8163" spans="2:6" x14ac:dyDescent="0.25">
      <c r="B8163" s="14">
        <v>8118</v>
      </c>
      <c r="C8163" s="17">
        <v>45</v>
      </c>
      <c r="D8163" s="17">
        <v>103.62</v>
      </c>
      <c r="E8163" s="17">
        <v>17871</v>
      </c>
      <c r="F8163" s="17">
        <v>50340.979999999865</v>
      </c>
    </row>
    <row r="8164" spans="2:6" x14ac:dyDescent="0.25">
      <c r="B8164" s="14">
        <v>8119</v>
      </c>
      <c r="C8164" s="17">
        <v>44</v>
      </c>
      <c r="D8164" s="17">
        <v>93.95</v>
      </c>
      <c r="E8164" s="17">
        <v>12454</v>
      </c>
      <c r="F8164" s="17">
        <v>-89683.300000000047</v>
      </c>
    </row>
    <row r="8165" spans="2:6" x14ac:dyDescent="0.25">
      <c r="B8165" s="14">
        <v>8120</v>
      </c>
      <c r="C8165" s="17">
        <v>42</v>
      </c>
      <c r="D8165" s="17">
        <v>91.14</v>
      </c>
      <c r="E8165" s="17">
        <v>9246</v>
      </c>
      <c r="F8165" s="17">
        <v>-241058.44000000006</v>
      </c>
    </row>
    <row r="8166" spans="2:6" x14ac:dyDescent="0.25">
      <c r="B8166" s="14">
        <v>8121</v>
      </c>
      <c r="C8166" s="17">
        <v>42</v>
      </c>
      <c r="D8166" s="17">
        <v>96.14</v>
      </c>
      <c r="E8166" s="17">
        <v>22206</v>
      </c>
      <c r="F8166" s="17">
        <v>501457.15999999992</v>
      </c>
    </row>
    <row r="8167" spans="2:6" x14ac:dyDescent="0.25">
      <c r="B8167" s="14">
        <v>8122</v>
      </c>
      <c r="C8167" s="17">
        <v>40</v>
      </c>
      <c r="D8167" s="17">
        <v>77.87</v>
      </c>
      <c r="E8167" s="17">
        <v>24548</v>
      </c>
      <c r="F8167" s="17">
        <v>1141579.24</v>
      </c>
    </row>
    <row r="8168" spans="2:6" x14ac:dyDescent="0.25">
      <c r="B8168" s="14">
        <v>8123</v>
      </c>
      <c r="C8168" s="17">
        <v>42</v>
      </c>
      <c r="D8168" s="17">
        <v>95.91</v>
      </c>
      <c r="E8168" s="17">
        <v>21851</v>
      </c>
      <c r="F8168" s="17">
        <v>484877.59000000008</v>
      </c>
    </row>
    <row r="8169" spans="2:6" x14ac:dyDescent="0.25">
      <c r="B8169" s="14">
        <v>8124</v>
      </c>
      <c r="C8169" s="17">
        <v>43</v>
      </c>
      <c r="D8169" s="17">
        <v>78.3</v>
      </c>
      <c r="E8169" s="17">
        <v>7866</v>
      </c>
      <c r="F8169" s="17">
        <v>-238811.79999999993</v>
      </c>
    </row>
    <row r="8170" spans="2:6" x14ac:dyDescent="0.25">
      <c r="B8170" s="14">
        <v>8125</v>
      </c>
      <c r="C8170" s="17">
        <v>43</v>
      </c>
      <c r="D8170" s="17">
        <v>95.03</v>
      </c>
      <c r="E8170" s="17">
        <v>11715</v>
      </c>
      <c r="F8170" s="17">
        <v>-135736.45000000007</v>
      </c>
    </row>
    <row r="8171" spans="2:6" x14ac:dyDescent="0.25">
      <c r="B8171" s="14">
        <v>8126</v>
      </c>
      <c r="C8171" s="17">
        <v>43</v>
      </c>
      <c r="D8171" s="17">
        <v>78.39</v>
      </c>
      <c r="E8171" s="17">
        <v>16149</v>
      </c>
      <c r="F8171" s="17">
        <v>403323.8899999999</v>
      </c>
    </row>
    <row r="8172" spans="2:6" x14ac:dyDescent="0.25">
      <c r="B8172" s="14">
        <v>8127</v>
      </c>
      <c r="C8172" s="17">
        <v>40</v>
      </c>
      <c r="D8172" s="17">
        <v>95.74</v>
      </c>
      <c r="E8172" s="17">
        <v>12608</v>
      </c>
      <c r="F8172" s="17">
        <v>-52417.919999999925</v>
      </c>
    </row>
    <row r="8173" spans="2:6" x14ac:dyDescent="0.25">
      <c r="B8173" s="14">
        <v>8128</v>
      </c>
      <c r="C8173" s="17">
        <v>42</v>
      </c>
      <c r="D8173" s="17">
        <v>88.4</v>
      </c>
      <c r="E8173" s="17">
        <v>16406</v>
      </c>
      <c r="F8173" s="17">
        <v>275451.59999999986</v>
      </c>
    </row>
    <row r="8174" spans="2:6" x14ac:dyDescent="0.25">
      <c r="B8174" s="14">
        <v>8129</v>
      </c>
      <c r="C8174" s="17">
        <v>40</v>
      </c>
      <c r="D8174" s="17">
        <v>96.23</v>
      </c>
      <c r="E8174" s="17">
        <v>14745</v>
      </c>
      <c r="F8174" s="17">
        <v>75543.649999999907</v>
      </c>
    </row>
    <row r="8175" spans="2:6" x14ac:dyDescent="0.25">
      <c r="B8175" s="14">
        <v>8130</v>
      </c>
      <c r="C8175" s="17">
        <v>43</v>
      </c>
      <c r="D8175" s="17">
        <v>94.79</v>
      </c>
      <c r="E8175" s="17">
        <v>26503</v>
      </c>
      <c r="F8175" s="17">
        <v>772248.62999999989</v>
      </c>
    </row>
    <row r="8176" spans="2:6" x14ac:dyDescent="0.25">
      <c r="B8176" s="14">
        <v>8131</v>
      </c>
      <c r="C8176" s="17">
        <v>41</v>
      </c>
      <c r="D8176" s="17">
        <v>101.71</v>
      </c>
      <c r="E8176" s="17">
        <v>19379</v>
      </c>
      <c r="F8176" s="17">
        <v>240843.91000000015</v>
      </c>
    </row>
    <row r="8177" spans="2:6" x14ac:dyDescent="0.25">
      <c r="B8177" s="14">
        <v>8132</v>
      </c>
      <c r="C8177" s="17">
        <v>41</v>
      </c>
      <c r="D8177" s="17">
        <v>100.37</v>
      </c>
      <c r="E8177" s="17">
        <v>14898</v>
      </c>
      <c r="F8177" s="17">
        <v>8571.7399999998743</v>
      </c>
    </row>
    <row r="8178" spans="2:6" x14ac:dyDescent="0.25">
      <c r="B8178" s="14">
        <v>8133</v>
      </c>
      <c r="C8178" s="17">
        <v>39</v>
      </c>
      <c r="D8178" s="17">
        <v>103.19</v>
      </c>
      <c r="E8178" s="17">
        <v>13211</v>
      </c>
      <c r="F8178" s="17">
        <v>-99483.089999999967</v>
      </c>
    </row>
    <row r="8179" spans="2:6" x14ac:dyDescent="0.25">
      <c r="B8179" s="14">
        <v>8134</v>
      </c>
      <c r="C8179" s="17">
        <v>39</v>
      </c>
      <c r="D8179" s="17">
        <v>97.45</v>
      </c>
      <c r="E8179" s="17">
        <v>17904</v>
      </c>
      <c r="F8179" s="17">
        <v>269895.19999999995</v>
      </c>
    </row>
    <row r="8180" spans="2:6" x14ac:dyDescent="0.25">
      <c r="B8180" s="14">
        <v>8135</v>
      </c>
      <c r="C8180" s="17">
        <v>40</v>
      </c>
      <c r="D8180" s="17">
        <v>95.31</v>
      </c>
      <c r="E8180" s="17">
        <v>21692</v>
      </c>
      <c r="F8180" s="17">
        <v>531563.48</v>
      </c>
    </row>
    <row r="8181" spans="2:6" x14ac:dyDescent="0.25">
      <c r="B8181" s="14">
        <v>8136</v>
      </c>
      <c r="C8181" s="17">
        <v>43</v>
      </c>
      <c r="D8181" s="17">
        <v>77.36</v>
      </c>
      <c r="E8181" s="17">
        <v>16763</v>
      </c>
      <c r="F8181" s="17">
        <v>468242.32000000007</v>
      </c>
    </row>
    <row r="8182" spans="2:6" x14ac:dyDescent="0.25">
      <c r="B8182" s="14">
        <v>8137</v>
      </c>
      <c r="C8182" s="17">
        <v>42</v>
      </c>
      <c r="D8182" s="17">
        <v>80.16</v>
      </c>
      <c r="E8182" s="17">
        <v>19617</v>
      </c>
      <c r="F8182" s="17">
        <v>657370.28</v>
      </c>
    </row>
    <row r="8183" spans="2:6" x14ac:dyDescent="0.25">
      <c r="B8183" s="14">
        <v>8138</v>
      </c>
      <c r="C8183" s="17">
        <v>41</v>
      </c>
      <c r="D8183" s="17">
        <v>81.69</v>
      </c>
      <c r="E8183" s="17">
        <v>16362</v>
      </c>
      <c r="F8183" s="17">
        <v>398584.22</v>
      </c>
    </row>
    <row r="8184" spans="2:6" x14ac:dyDescent="0.25">
      <c r="B8184" s="14">
        <v>8139</v>
      </c>
      <c r="C8184" s="17">
        <v>41</v>
      </c>
      <c r="D8184" s="17">
        <v>87.96</v>
      </c>
      <c r="E8184" s="17">
        <v>12938</v>
      </c>
      <c r="F8184" s="17">
        <v>56177.520000000135</v>
      </c>
    </row>
    <row r="8185" spans="2:6" x14ac:dyDescent="0.25">
      <c r="B8185" s="14">
        <v>8140</v>
      </c>
      <c r="C8185" s="17">
        <v>40</v>
      </c>
      <c r="D8185" s="17">
        <v>86.8</v>
      </c>
      <c r="E8185" s="17">
        <v>22262</v>
      </c>
      <c r="F8185" s="17">
        <v>757316.40000000014</v>
      </c>
    </row>
    <row r="8186" spans="2:6" x14ac:dyDescent="0.25">
      <c r="B8186" s="14">
        <v>8141</v>
      </c>
      <c r="C8186" s="17">
        <v>41</v>
      </c>
      <c r="D8186" s="17">
        <v>91.62</v>
      </c>
      <c r="E8186" s="17">
        <v>22793</v>
      </c>
      <c r="F8186" s="17">
        <v>662999.33999999985</v>
      </c>
    </row>
    <row r="8187" spans="2:6" x14ac:dyDescent="0.25">
      <c r="B8187" s="14">
        <v>8142</v>
      </c>
      <c r="C8187" s="17">
        <v>42</v>
      </c>
      <c r="D8187" s="17">
        <v>77.75</v>
      </c>
      <c r="E8187" s="17">
        <v>24220</v>
      </c>
      <c r="F8187" s="17">
        <v>1069435</v>
      </c>
    </row>
    <row r="8188" spans="2:6" x14ac:dyDescent="0.25">
      <c r="B8188" s="14">
        <v>8143</v>
      </c>
      <c r="C8188" s="17">
        <v>41</v>
      </c>
      <c r="D8188" s="17">
        <v>89.89</v>
      </c>
      <c r="E8188" s="17">
        <v>18297</v>
      </c>
      <c r="F8188" s="17">
        <v>396208.66999999993</v>
      </c>
    </row>
    <row r="8189" spans="2:6" x14ac:dyDescent="0.25">
      <c r="B8189" s="14">
        <v>8144</v>
      </c>
      <c r="C8189" s="17">
        <v>41</v>
      </c>
      <c r="D8189" s="17">
        <v>79.69</v>
      </c>
      <c r="E8189" s="17">
        <v>15758</v>
      </c>
      <c r="F8189" s="17">
        <v>384008.98</v>
      </c>
    </row>
    <row r="8190" spans="2:6" x14ac:dyDescent="0.25">
      <c r="B8190" s="14">
        <v>8145</v>
      </c>
      <c r="C8190" s="17">
        <v>40</v>
      </c>
      <c r="D8190" s="17">
        <v>94.24</v>
      </c>
      <c r="E8190" s="17">
        <v>22806</v>
      </c>
      <c r="F8190" s="17">
        <v>626916.56000000006</v>
      </c>
    </row>
    <row r="8191" spans="2:6" x14ac:dyDescent="0.25">
      <c r="B8191" s="14">
        <v>8146</v>
      </c>
      <c r="C8191" s="17">
        <v>39</v>
      </c>
      <c r="D8191" s="17">
        <v>103.48</v>
      </c>
      <c r="E8191" s="17">
        <v>8728</v>
      </c>
      <c r="F8191" s="17">
        <v>-356693.44000000006</v>
      </c>
    </row>
    <row r="8192" spans="2:6" x14ac:dyDescent="0.25">
      <c r="B8192" s="14">
        <v>8147</v>
      </c>
      <c r="C8192" s="17">
        <v>42</v>
      </c>
      <c r="D8192" s="17">
        <v>102.84</v>
      </c>
      <c r="E8192" s="17">
        <v>10608</v>
      </c>
      <c r="F8192" s="17">
        <v>-275470.72000000009</v>
      </c>
    </row>
    <row r="8193" spans="2:6" x14ac:dyDescent="0.25">
      <c r="B8193" s="14">
        <v>8148</v>
      </c>
      <c r="C8193" s="17">
        <v>42</v>
      </c>
      <c r="D8193" s="17">
        <v>79.94</v>
      </c>
      <c r="E8193" s="17">
        <v>12136</v>
      </c>
      <c r="F8193" s="17">
        <v>85200.160000000033</v>
      </c>
    </row>
    <row r="8194" spans="2:6" x14ac:dyDescent="0.25">
      <c r="B8194" s="14">
        <v>8149</v>
      </c>
      <c r="C8194" s="17">
        <v>39</v>
      </c>
      <c r="D8194" s="17">
        <v>103.28</v>
      </c>
      <c r="E8194" s="17">
        <v>18602</v>
      </c>
      <c r="F8194" s="17">
        <v>205105.43999999994</v>
      </c>
    </row>
    <row r="8195" spans="2:6" x14ac:dyDescent="0.25">
      <c r="B8195" s="14">
        <v>8150</v>
      </c>
      <c r="C8195" s="17">
        <v>43</v>
      </c>
      <c r="D8195" s="17">
        <v>82.07</v>
      </c>
      <c r="E8195" s="17">
        <v>16869</v>
      </c>
      <c r="F8195" s="17">
        <v>397125.17000000016</v>
      </c>
    </row>
    <row r="8196" spans="2:6" x14ac:dyDescent="0.25">
      <c r="B8196" s="14">
        <v>8151</v>
      </c>
      <c r="C8196" s="17">
        <v>41</v>
      </c>
      <c r="D8196" s="17">
        <v>83.21</v>
      </c>
      <c r="E8196" s="17">
        <v>11283</v>
      </c>
      <c r="F8196" s="17">
        <v>-6144.4299999999348</v>
      </c>
    </row>
    <row r="8197" spans="2:6" x14ac:dyDescent="0.25">
      <c r="B8197" s="14">
        <v>8152</v>
      </c>
      <c r="C8197" s="17">
        <v>45</v>
      </c>
      <c r="D8197" s="17">
        <v>86.43</v>
      </c>
      <c r="E8197" s="17">
        <v>13296</v>
      </c>
      <c r="F8197" s="17">
        <v>48410.719999999856</v>
      </c>
    </row>
    <row r="8198" spans="2:6" x14ac:dyDescent="0.25">
      <c r="B8198" s="14">
        <v>8153</v>
      </c>
      <c r="C8198" s="17">
        <v>41</v>
      </c>
      <c r="D8198" s="17">
        <v>84.63</v>
      </c>
      <c r="E8198" s="17">
        <v>18875</v>
      </c>
      <c r="F8198" s="17">
        <v>534858.75</v>
      </c>
    </row>
    <row r="8199" spans="2:6" x14ac:dyDescent="0.25">
      <c r="B8199" s="14">
        <v>8154</v>
      </c>
      <c r="C8199" s="17">
        <v>39</v>
      </c>
      <c r="D8199" s="17">
        <v>88.22</v>
      </c>
      <c r="E8199" s="17">
        <v>18480</v>
      </c>
      <c r="F8199" s="17">
        <v>476494.39999999991</v>
      </c>
    </row>
    <row r="8200" spans="2:6" x14ac:dyDescent="0.25">
      <c r="B8200" s="14">
        <v>8155</v>
      </c>
      <c r="C8200" s="17">
        <v>42</v>
      </c>
      <c r="D8200" s="17">
        <v>91</v>
      </c>
      <c r="E8200" s="17">
        <v>16766</v>
      </c>
      <c r="F8200" s="17">
        <v>256556</v>
      </c>
    </row>
    <row r="8201" spans="2:6" x14ac:dyDescent="0.25">
      <c r="B8201" s="14">
        <v>8156</v>
      </c>
      <c r="C8201" s="17">
        <v>42</v>
      </c>
      <c r="D8201" s="17">
        <v>83.39</v>
      </c>
      <c r="E8201" s="17">
        <v>16162</v>
      </c>
      <c r="F8201" s="17">
        <v>339684.82000000007</v>
      </c>
    </row>
    <row r="8202" spans="2:6" x14ac:dyDescent="0.25">
      <c r="B8202" s="14">
        <v>8157</v>
      </c>
      <c r="C8202" s="17">
        <v>43</v>
      </c>
      <c r="D8202" s="17">
        <v>83.69</v>
      </c>
      <c r="E8202" s="17">
        <v>21210</v>
      </c>
      <c r="F8202" s="17">
        <v>683695.10000000009</v>
      </c>
    </row>
    <row r="8203" spans="2:6" x14ac:dyDescent="0.25">
      <c r="B8203" s="14">
        <v>8158</v>
      </c>
      <c r="C8203" s="17">
        <v>44</v>
      </c>
      <c r="D8203" s="17">
        <v>86.08</v>
      </c>
      <c r="E8203" s="17">
        <v>13411</v>
      </c>
      <c r="F8203" s="17">
        <v>74286.12</v>
      </c>
    </row>
    <row r="8204" spans="2:6" x14ac:dyDescent="0.25">
      <c r="B8204" s="14">
        <v>8159</v>
      </c>
      <c r="C8204" s="17">
        <v>42</v>
      </c>
      <c r="D8204" s="17">
        <v>87.86</v>
      </c>
      <c r="E8204" s="17">
        <v>14661</v>
      </c>
      <c r="F8204" s="17">
        <v>163661.54000000004</v>
      </c>
    </row>
    <row r="8205" spans="2:6" x14ac:dyDescent="0.25">
      <c r="B8205" s="14">
        <v>8160</v>
      </c>
      <c r="C8205" s="17">
        <v>44</v>
      </c>
      <c r="D8205" s="17">
        <v>87.04</v>
      </c>
      <c r="E8205" s="17">
        <v>8851</v>
      </c>
      <c r="F8205" s="17">
        <v>-248486.04000000004</v>
      </c>
    </row>
    <row r="8206" spans="2:6" x14ac:dyDescent="0.25">
      <c r="B8206" s="14">
        <v>8161</v>
      </c>
      <c r="C8206" s="17">
        <v>41</v>
      </c>
      <c r="D8206" s="17">
        <v>100.71</v>
      </c>
      <c r="E8206" s="17">
        <v>16070</v>
      </c>
      <c r="F8206" s="17">
        <v>70650.300000000047</v>
      </c>
    </row>
    <row r="8207" spans="2:6" x14ac:dyDescent="0.25">
      <c r="B8207" s="14">
        <v>8162</v>
      </c>
      <c r="C8207" s="17">
        <v>39</v>
      </c>
      <c r="D8207" s="17">
        <v>102.91</v>
      </c>
      <c r="E8207" s="17">
        <v>4584</v>
      </c>
      <c r="F8207" s="17">
        <v>-588299.43999999994</v>
      </c>
    </row>
    <row r="8208" spans="2:6" x14ac:dyDescent="0.25">
      <c r="B8208" s="14">
        <v>8163</v>
      </c>
      <c r="C8208" s="17">
        <v>41</v>
      </c>
      <c r="D8208" s="17">
        <v>75.569999999999993</v>
      </c>
      <c r="E8208" s="17">
        <v>12749</v>
      </c>
      <c r="F8208" s="17">
        <v>200900.07000000007</v>
      </c>
    </row>
    <row r="8209" spans="2:6" x14ac:dyDescent="0.25">
      <c r="B8209" s="14">
        <v>8164</v>
      </c>
      <c r="C8209" s="17">
        <v>44</v>
      </c>
      <c r="D8209" s="17">
        <v>88.12</v>
      </c>
      <c r="E8209" s="17">
        <v>21680</v>
      </c>
      <c r="F8209" s="17">
        <v>599958.39999999991</v>
      </c>
    </row>
    <row r="8210" spans="2:6" x14ac:dyDescent="0.25">
      <c r="B8210" s="14">
        <v>8165</v>
      </c>
      <c r="C8210" s="17">
        <v>45</v>
      </c>
      <c r="D8210" s="17">
        <v>86.27</v>
      </c>
      <c r="E8210" s="17">
        <v>16760</v>
      </c>
      <c r="F8210" s="17">
        <v>285154.80000000005</v>
      </c>
    </row>
    <row r="8211" spans="2:6" x14ac:dyDescent="0.25">
      <c r="B8211" s="14">
        <v>8166</v>
      </c>
      <c r="C8211" s="17">
        <v>43</v>
      </c>
      <c r="D8211" s="17">
        <v>99.55</v>
      </c>
      <c r="E8211" s="17">
        <v>13724</v>
      </c>
      <c r="F8211" s="17">
        <v>-75280.199999999953</v>
      </c>
    </row>
    <row r="8212" spans="2:6" x14ac:dyDescent="0.25">
      <c r="B8212" s="14">
        <v>8167</v>
      </c>
      <c r="C8212" s="17">
        <v>43</v>
      </c>
      <c r="D8212" s="17">
        <v>86.96</v>
      </c>
      <c r="E8212" s="17">
        <v>5361</v>
      </c>
      <c r="F8212" s="17">
        <v>-479876.55999999994</v>
      </c>
    </row>
    <row r="8213" spans="2:6" x14ac:dyDescent="0.25">
      <c r="B8213" s="14">
        <v>8168</v>
      </c>
      <c r="C8213" s="17">
        <v>42</v>
      </c>
      <c r="D8213" s="17">
        <v>86.15</v>
      </c>
      <c r="E8213" s="17">
        <v>17767</v>
      </c>
      <c r="F8213" s="17">
        <v>408791.94999999995</v>
      </c>
    </row>
    <row r="8214" spans="2:6" x14ac:dyDescent="0.25">
      <c r="B8214" s="14">
        <v>8169</v>
      </c>
      <c r="C8214" s="17">
        <v>43</v>
      </c>
      <c r="D8214" s="17">
        <v>85.81</v>
      </c>
      <c r="E8214" s="17">
        <v>18523</v>
      </c>
      <c r="F8214" s="17">
        <v>450129.36999999988</v>
      </c>
    </row>
    <row r="8215" spans="2:6" x14ac:dyDescent="0.25">
      <c r="B8215" s="14">
        <v>8170</v>
      </c>
      <c r="C8215" s="17">
        <v>42</v>
      </c>
      <c r="D8215" s="17">
        <v>84.36</v>
      </c>
      <c r="E8215" s="17">
        <v>10445</v>
      </c>
      <c r="F8215" s="17">
        <v>-91275.199999999953</v>
      </c>
    </row>
    <row r="8216" spans="2:6" x14ac:dyDescent="0.25">
      <c r="B8216" s="14">
        <v>8171</v>
      </c>
      <c r="C8216" s="17">
        <v>43</v>
      </c>
      <c r="D8216" s="17">
        <v>92.96</v>
      </c>
      <c r="E8216" s="17">
        <v>15650</v>
      </c>
      <c r="F8216" s="17">
        <v>136576.00000000012</v>
      </c>
    </row>
    <row r="8217" spans="2:6" x14ac:dyDescent="0.25">
      <c r="B8217" s="14">
        <v>8172</v>
      </c>
      <c r="C8217" s="17">
        <v>42</v>
      </c>
      <c r="D8217" s="17">
        <v>94.82</v>
      </c>
      <c r="E8217" s="17">
        <v>14501</v>
      </c>
      <c r="F8217" s="17">
        <v>51672.180000000051</v>
      </c>
    </row>
    <row r="8218" spans="2:6" x14ac:dyDescent="0.25">
      <c r="B8218" s="14">
        <v>8173</v>
      </c>
      <c r="C8218" s="17">
        <v>40</v>
      </c>
      <c r="D8218" s="17">
        <v>79.099999999999994</v>
      </c>
      <c r="E8218" s="17">
        <v>14847</v>
      </c>
      <c r="F8218" s="17">
        <v>336275.30000000005</v>
      </c>
    </row>
    <row r="8219" spans="2:6" x14ac:dyDescent="0.25">
      <c r="B8219" s="14">
        <v>8174</v>
      </c>
      <c r="C8219" s="17">
        <v>42</v>
      </c>
      <c r="D8219" s="17">
        <v>83.45</v>
      </c>
      <c r="E8219" s="17">
        <v>25571</v>
      </c>
      <c r="F8219" s="17">
        <v>1030747.0499999998</v>
      </c>
    </row>
    <row r="8220" spans="2:6" x14ac:dyDescent="0.25">
      <c r="B8220" s="14">
        <v>8175</v>
      </c>
      <c r="C8220" s="17">
        <v>39</v>
      </c>
      <c r="D8220" s="17">
        <v>93.02</v>
      </c>
      <c r="E8220" s="17">
        <v>17898</v>
      </c>
      <c r="F8220" s="17">
        <v>348808.04000000004</v>
      </c>
    </row>
    <row r="8221" spans="2:6" x14ac:dyDescent="0.25">
      <c r="B8221" s="14">
        <v>8176</v>
      </c>
      <c r="C8221" s="17">
        <v>41</v>
      </c>
      <c r="D8221" s="17">
        <v>99.23</v>
      </c>
      <c r="E8221" s="17">
        <v>14430</v>
      </c>
      <c r="F8221" s="17">
        <v>-1948.9000000000233</v>
      </c>
    </row>
    <row r="8222" spans="2:6" x14ac:dyDescent="0.25">
      <c r="B8222" s="14">
        <v>8177</v>
      </c>
      <c r="C8222" s="17">
        <v>45</v>
      </c>
      <c r="D8222" s="17">
        <v>89.46</v>
      </c>
      <c r="E8222" s="17">
        <v>19491</v>
      </c>
      <c r="F8222" s="17">
        <v>407949.14000000013</v>
      </c>
    </row>
    <row r="8223" spans="2:6" x14ac:dyDescent="0.25">
      <c r="B8223" s="14">
        <v>8178</v>
      </c>
      <c r="C8223" s="17">
        <v>41</v>
      </c>
      <c r="D8223" s="17">
        <v>90.71</v>
      </c>
      <c r="E8223" s="17">
        <v>16896</v>
      </c>
      <c r="F8223" s="17">
        <v>286931.84000000008</v>
      </c>
    </row>
    <row r="8224" spans="2:6" x14ac:dyDescent="0.25">
      <c r="B8224" s="14">
        <v>8179</v>
      </c>
      <c r="C8224" s="17">
        <v>40</v>
      </c>
      <c r="D8224" s="17">
        <v>75.23</v>
      </c>
      <c r="E8224" s="17">
        <v>13714</v>
      </c>
      <c r="F8224" s="17">
        <v>298821.78000000003</v>
      </c>
    </row>
    <row r="8225" spans="2:6" x14ac:dyDescent="0.25">
      <c r="B8225" s="14">
        <v>8180</v>
      </c>
      <c r="C8225" s="17">
        <v>41</v>
      </c>
      <c r="D8225" s="17">
        <v>93.95</v>
      </c>
      <c r="E8225" s="17">
        <v>13912</v>
      </c>
      <c r="F8225" s="17">
        <v>41063.599999999977</v>
      </c>
    </row>
    <row r="8226" spans="2:6" x14ac:dyDescent="0.25">
      <c r="B8226" s="14">
        <v>8181</v>
      </c>
      <c r="C8226" s="17">
        <v>42</v>
      </c>
      <c r="D8226" s="17">
        <v>75.34</v>
      </c>
      <c r="E8226" s="17">
        <v>28715</v>
      </c>
      <c r="F8226" s="17">
        <v>1494866.9</v>
      </c>
    </row>
    <row r="8227" spans="2:6" x14ac:dyDescent="0.25">
      <c r="B8227" s="14">
        <v>8182</v>
      </c>
      <c r="C8227" s="17">
        <v>44</v>
      </c>
      <c r="D8227" s="17">
        <v>102.82</v>
      </c>
      <c r="E8227" s="17">
        <v>8855</v>
      </c>
      <c r="F8227" s="17">
        <v>-387946.09999999992</v>
      </c>
    </row>
    <row r="8228" spans="2:6" x14ac:dyDescent="0.25">
      <c r="B8228" s="14">
        <v>8183</v>
      </c>
      <c r="C8228" s="17">
        <v>44</v>
      </c>
      <c r="D8228" s="17">
        <v>87.63</v>
      </c>
      <c r="E8228" s="17">
        <v>12357</v>
      </c>
      <c r="F8228" s="17">
        <v>-17508.909999999916</v>
      </c>
    </row>
    <row r="8229" spans="2:6" x14ac:dyDescent="0.25">
      <c r="B8229" s="14">
        <v>8184</v>
      </c>
      <c r="C8229" s="17">
        <v>42</v>
      </c>
      <c r="D8229" s="17">
        <v>102.82</v>
      </c>
      <c r="E8229" s="17">
        <v>23355</v>
      </c>
      <c r="F8229" s="17">
        <v>415373.90000000014</v>
      </c>
    </row>
    <row r="8230" spans="2:6" x14ac:dyDescent="0.25">
      <c r="B8230" s="14">
        <v>8185</v>
      </c>
      <c r="C8230" s="17">
        <v>41</v>
      </c>
      <c r="D8230" s="17">
        <v>96.42</v>
      </c>
      <c r="E8230" s="17">
        <v>21699</v>
      </c>
      <c r="F8230" s="17">
        <v>486224.41999999993</v>
      </c>
    </row>
    <row r="8231" spans="2:6" x14ac:dyDescent="0.25">
      <c r="B8231" s="14">
        <v>8186</v>
      </c>
      <c r="C8231" s="17">
        <v>41</v>
      </c>
      <c r="D8231" s="17">
        <v>80.400000000000006</v>
      </c>
      <c r="E8231" s="17">
        <v>26436</v>
      </c>
      <c r="F8231" s="17">
        <v>1201433.5999999999</v>
      </c>
    </row>
    <row r="8232" spans="2:6" x14ac:dyDescent="0.25">
      <c r="B8232" s="14">
        <v>8187</v>
      </c>
      <c r="C8232" s="17">
        <v>42</v>
      </c>
      <c r="D8232" s="17">
        <v>94.45</v>
      </c>
      <c r="E8232" s="17">
        <v>22541</v>
      </c>
      <c r="F8232" s="17">
        <v>559939.55000000005</v>
      </c>
    </row>
    <row r="8233" spans="2:6" x14ac:dyDescent="0.25">
      <c r="B8233" s="14">
        <v>8188</v>
      </c>
      <c r="C8233" s="17">
        <v>43</v>
      </c>
      <c r="D8233" s="17">
        <v>96.51</v>
      </c>
      <c r="E8233" s="17">
        <v>17862</v>
      </c>
      <c r="F8233" s="17">
        <v>212610.37999999989</v>
      </c>
    </row>
    <row r="8234" spans="2:6" x14ac:dyDescent="0.25">
      <c r="B8234" s="14">
        <v>8189</v>
      </c>
      <c r="C8234" s="17">
        <v>42</v>
      </c>
      <c r="D8234" s="17">
        <v>84.39</v>
      </c>
      <c r="E8234" s="17">
        <v>15854</v>
      </c>
      <c r="F8234" s="17">
        <v>301158.93999999994</v>
      </c>
    </row>
    <row r="8235" spans="2:6" x14ac:dyDescent="0.25">
      <c r="B8235" s="14">
        <v>8190</v>
      </c>
      <c r="C8235" s="17">
        <v>40</v>
      </c>
      <c r="D8235" s="17">
        <v>82.21</v>
      </c>
      <c r="E8235" s="17">
        <v>13749</v>
      </c>
      <c r="F8235" s="17">
        <v>205785.7100000002</v>
      </c>
    </row>
    <row r="8236" spans="2:6" x14ac:dyDescent="0.25">
      <c r="B8236" s="14">
        <v>8191</v>
      </c>
      <c r="C8236" s="17">
        <v>39</v>
      </c>
      <c r="D8236" s="17">
        <v>89.42</v>
      </c>
      <c r="E8236" s="17">
        <v>10005</v>
      </c>
      <c r="F8236" s="17">
        <v>-143847.09999999998</v>
      </c>
    </row>
    <row r="8237" spans="2:6" x14ac:dyDescent="0.25">
      <c r="B8237" s="14">
        <v>8192</v>
      </c>
      <c r="C8237" s="17">
        <v>41</v>
      </c>
      <c r="D8237" s="17">
        <v>102.72</v>
      </c>
      <c r="E8237" s="17">
        <v>23389</v>
      </c>
      <c r="F8237" s="17">
        <v>442943.91999999993</v>
      </c>
    </row>
    <row r="8238" spans="2:6" x14ac:dyDescent="0.25">
      <c r="B8238" s="14">
        <v>8193</v>
      </c>
      <c r="C8238" s="17">
        <v>41</v>
      </c>
      <c r="D8238" s="17">
        <v>77.78</v>
      </c>
      <c r="E8238" s="17">
        <v>17397</v>
      </c>
      <c r="F8238" s="17">
        <v>545587.34000000008</v>
      </c>
    </row>
    <row r="8239" spans="2:6" x14ac:dyDescent="0.25">
      <c r="B8239" s="14">
        <v>8194</v>
      </c>
      <c r="C8239" s="17">
        <v>41</v>
      </c>
      <c r="D8239" s="17">
        <v>100.76</v>
      </c>
      <c r="E8239" s="17">
        <v>10434</v>
      </c>
      <c r="F8239" s="17">
        <v>-252757.84000000008</v>
      </c>
    </row>
    <row r="8240" spans="2:6" x14ac:dyDescent="0.25">
      <c r="B8240" s="14">
        <v>8195</v>
      </c>
      <c r="C8240" s="17">
        <v>41</v>
      </c>
      <c r="D8240" s="17">
        <v>81.13</v>
      </c>
      <c r="E8240" s="17">
        <v>31641</v>
      </c>
      <c r="F8240" s="17">
        <v>1582243.67</v>
      </c>
    </row>
    <row r="8241" spans="2:6" x14ac:dyDescent="0.25">
      <c r="B8241" s="14">
        <v>8196</v>
      </c>
      <c r="C8241" s="17">
        <v>42</v>
      </c>
      <c r="D8241" s="17">
        <v>86.46</v>
      </c>
      <c r="E8241" s="17">
        <v>19193</v>
      </c>
      <c r="F8241" s="17">
        <v>503874.2200000002</v>
      </c>
    </row>
    <row r="8242" spans="2:6" x14ac:dyDescent="0.25">
      <c r="B8242" s="14">
        <v>8197</v>
      </c>
      <c r="C8242" s="17">
        <v>41</v>
      </c>
      <c r="D8242" s="17">
        <v>78.3</v>
      </c>
      <c r="E8242" s="17">
        <v>16394</v>
      </c>
      <c r="F8242" s="17">
        <v>456601.80000000005</v>
      </c>
    </row>
    <row r="8243" spans="2:6" x14ac:dyDescent="0.25">
      <c r="B8243" s="14">
        <v>8198</v>
      </c>
      <c r="C8243" s="17">
        <v>43</v>
      </c>
      <c r="D8243" s="17">
        <v>82.89</v>
      </c>
      <c r="E8243" s="17">
        <v>15206</v>
      </c>
      <c r="F8243" s="17">
        <v>261710.65999999992</v>
      </c>
    </row>
    <row r="8244" spans="2:6" x14ac:dyDescent="0.25">
      <c r="B8244" s="14">
        <v>8199</v>
      </c>
      <c r="C8244" s="17">
        <v>44</v>
      </c>
      <c r="D8244" s="17">
        <v>83.24</v>
      </c>
      <c r="E8244" s="17">
        <v>23440</v>
      </c>
      <c r="F8244" s="17">
        <v>832054.40000000014</v>
      </c>
    </row>
    <row r="8245" spans="2:6" x14ac:dyDescent="0.25">
      <c r="B8245" s="14">
        <v>8200</v>
      </c>
      <c r="C8245" s="17">
        <v>39</v>
      </c>
      <c r="D8245" s="17">
        <v>90.28</v>
      </c>
      <c r="E8245" s="17">
        <v>26164</v>
      </c>
      <c r="F8245" s="17">
        <v>974154.08000000007</v>
      </c>
    </row>
    <row r="8246" spans="2:6" x14ac:dyDescent="0.25">
      <c r="B8246" s="14">
        <v>8201</v>
      </c>
      <c r="C8246" s="17">
        <v>43</v>
      </c>
      <c r="D8246" s="17">
        <v>82.03</v>
      </c>
      <c r="E8246" s="17">
        <v>18313</v>
      </c>
      <c r="F8246" s="17">
        <v>504612.60999999987</v>
      </c>
    </row>
    <row r="8247" spans="2:6" x14ac:dyDescent="0.25">
      <c r="B8247" s="14">
        <v>8202</v>
      </c>
      <c r="C8247" s="17">
        <v>42</v>
      </c>
      <c r="D8247" s="17">
        <v>101.36</v>
      </c>
      <c r="E8247" s="17">
        <v>21469</v>
      </c>
      <c r="F8247" s="17">
        <v>344535.15999999992</v>
      </c>
    </row>
    <row r="8248" spans="2:6" x14ac:dyDescent="0.25">
      <c r="B8248" s="14">
        <v>8203</v>
      </c>
      <c r="C8248" s="17">
        <v>45</v>
      </c>
      <c r="D8248" s="17">
        <v>90.24</v>
      </c>
      <c r="E8248" s="17">
        <v>19938</v>
      </c>
      <c r="F8248" s="17">
        <v>421246.88000000012</v>
      </c>
    </row>
    <row r="8249" spans="2:6" x14ac:dyDescent="0.25">
      <c r="B8249" s="14">
        <v>8204</v>
      </c>
      <c r="C8249" s="17">
        <v>40</v>
      </c>
      <c r="D8249" s="17">
        <v>89.88</v>
      </c>
      <c r="E8249" s="17">
        <v>19187</v>
      </c>
      <c r="F8249" s="17">
        <v>476205.44000000018</v>
      </c>
    </row>
    <row r="8250" spans="2:6" x14ac:dyDescent="0.25">
      <c r="B8250" s="14">
        <v>8205</v>
      </c>
      <c r="C8250" s="17">
        <v>39</v>
      </c>
      <c r="D8250" s="17">
        <v>77.459999999999994</v>
      </c>
      <c r="E8250" s="17">
        <v>12656</v>
      </c>
      <c r="F8250" s="17">
        <v>194626.24000000011</v>
      </c>
    </row>
    <row r="8251" spans="2:6" x14ac:dyDescent="0.25">
      <c r="B8251" s="14">
        <v>8206</v>
      </c>
      <c r="C8251" s="17">
        <v>41</v>
      </c>
      <c r="D8251" s="17">
        <v>85.69</v>
      </c>
      <c r="E8251" s="17">
        <v>12356</v>
      </c>
      <c r="F8251" s="17">
        <v>43462.359999999986</v>
      </c>
    </row>
    <row r="8252" spans="2:6" x14ac:dyDescent="0.25">
      <c r="B8252" s="14">
        <v>8207</v>
      </c>
      <c r="C8252" s="17">
        <v>40</v>
      </c>
      <c r="D8252" s="17">
        <v>81.08</v>
      </c>
      <c r="E8252" s="17">
        <v>17110</v>
      </c>
      <c r="F8252" s="17">
        <v>483211.19999999995</v>
      </c>
    </row>
    <row r="8253" spans="2:6" x14ac:dyDescent="0.25">
      <c r="B8253" s="14">
        <v>8208</v>
      </c>
      <c r="C8253" s="17">
        <v>44</v>
      </c>
      <c r="D8253" s="17">
        <v>79.959999999999994</v>
      </c>
      <c r="E8253" s="17">
        <v>20453</v>
      </c>
      <c r="F8253" s="17">
        <v>684793.12000000011</v>
      </c>
    </row>
    <row r="8254" spans="2:6" x14ac:dyDescent="0.25">
      <c r="B8254" s="14">
        <v>8209</v>
      </c>
      <c r="C8254" s="17">
        <v>40</v>
      </c>
      <c r="D8254" s="17">
        <v>76.27</v>
      </c>
      <c r="E8254" s="17">
        <v>14000</v>
      </c>
      <c r="F8254" s="17">
        <v>308220</v>
      </c>
    </row>
    <row r="8255" spans="2:6" x14ac:dyDescent="0.25">
      <c r="B8255" s="14">
        <v>8210</v>
      </c>
      <c r="C8255" s="17">
        <v>40</v>
      </c>
      <c r="D8255" s="17">
        <v>98.36</v>
      </c>
      <c r="E8255" s="17">
        <v>15516</v>
      </c>
      <c r="F8255" s="17">
        <v>90890.239999999991</v>
      </c>
    </row>
    <row r="8256" spans="2:6" x14ac:dyDescent="0.25">
      <c r="B8256" s="14">
        <v>8211</v>
      </c>
      <c r="C8256" s="17">
        <v>42</v>
      </c>
      <c r="D8256" s="17">
        <v>80.53</v>
      </c>
      <c r="E8256" s="17">
        <v>22596</v>
      </c>
      <c r="F8256" s="17">
        <v>877916.11999999988</v>
      </c>
    </row>
    <row r="8257" spans="2:6" x14ac:dyDescent="0.25">
      <c r="B8257" s="14">
        <v>8212</v>
      </c>
      <c r="C8257" s="17">
        <v>42</v>
      </c>
      <c r="D8257" s="17">
        <v>84.02</v>
      </c>
      <c r="E8257" s="17">
        <v>16999</v>
      </c>
      <c r="F8257" s="17">
        <v>390587.02</v>
      </c>
    </row>
    <row r="8258" spans="2:6" x14ac:dyDescent="0.25">
      <c r="B8258" s="14">
        <v>8213</v>
      </c>
      <c r="C8258" s="17">
        <v>43</v>
      </c>
      <c r="D8258" s="17">
        <v>90.86</v>
      </c>
      <c r="E8258" s="17">
        <v>14468</v>
      </c>
      <c r="F8258" s="17">
        <v>92445.520000000019</v>
      </c>
    </row>
    <row r="8259" spans="2:6" x14ac:dyDescent="0.25">
      <c r="B8259" s="14">
        <v>8214</v>
      </c>
      <c r="C8259" s="17">
        <v>43</v>
      </c>
      <c r="D8259" s="17">
        <v>101.42</v>
      </c>
      <c r="E8259" s="17">
        <v>13724</v>
      </c>
      <c r="F8259" s="17">
        <v>-100944.08000000007</v>
      </c>
    </row>
    <row r="8260" spans="2:6" x14ac:dyDescent="0.25">
      <c r="B8260" s="14">
        <v>8215</v>
      </c>
      <c r="C8260" s="17">
        <v>42</v>
      </c>
      <c r="D8260" s="17">
        <v>78.37</v>
      </c>
      <c r="E8260" s="17">
        <v>15361</v>
      </c>
      <c r="F8260" s="17">
        <v>357835.42999999993</v>
      </c>
    </row>
    <row r="8261" spans="2:6" x14ac:dyDescent="0.25">
      <c r="B8261" s="14">
        <v>8216</v>
      </c>
      <c r="C8261" s="17">
        <v>40</v>
      </c>
      <c r="D8261" s="17">
        <v>85.94</v>
      </c>
      <c r="E8261" s="17">
        <v>16117</v>
      </c>
      <c r="F8261" s="17">
        <v>327508.02</v>
      </c>
    </row>
    <row r="8262" spans="2:6" x14ac:dyDescent="0.25">
      <c r="B8262" s="14">
        <v>8217</v>
      </c>
      <c r="C8262" s="17">
        <v>41</v>
      </c>
      <c r="D8262" s="17">
        <v>94.16</v>
      </c>
      <c r="E8262" s="17">
        <v>15188</v>
      </c>
      <c r="F8262" s="17">
        <v>119601.92000000004</v>
      </c>
    </row>
    <row r="8263" spans="2:6" x14ac:dyDescent="0.25">
      <c r="B8263" s="14">
        <v>8218</v>
      </c>
      <c r="C8263" s="17">
        <v>45</v>
      </c>
      <c r="D8263" s="17">
        <v>76.86</v>
      </c>
      <c r="E8263" s="17">
        <v>25002</v>
      </c>
      <c r="F8263" s="17">
        <v>1078654.28</v>
      </c>
    </row>
    <row r="8264" spans="2:6" x14ac:dyDescent="0.25">
      <c r="B8264" s="14">
        <v>8219</v>
      </c>
      <c r="C8264" s="17">
        <v>42</v>
      </c>
      <c r="D8264" s="17">
        <v>75.010000000000005</v>
      </c>
      <c r="E8264" s="17">
        <v>15986</v>
      </c>
      <c r="F8264" s="17">
        <v>460692.1399999999</v>
      </c>
    </row>
    <row r="8265" spans="2:6" x14ac:dyDescent="0.25">
      <c r="B8265" s="14">
        <v>8220</v>
      </c>
      <c r="C8265" s="17">
        <v>43</v>
      </c>
      <c r="D8265" s="17">
        <v>83.64</v>
      </c>
      <c r="E8265" s="17">
        <v>18102</v>
      </c>
      <c r="F8265" s="17">
        <v>459860.72</v>
      </c>
    </row>
    <row r="8266" spans="2:6" x14ac:dyDescent="0.25">
      <c r="B8266" s="14">
        <v>8221</v>
      </c>
      <c r="C8266" s="17">
        <v>44</v>
      </c>
      <c r="D8266" s="17">
        <v>91.29</v>
      </c>
      <c r="E8266" s="17">
        <v>23033</v>
      </c>
      <c r="F8266" s="17">
        <v>617432.42999999993</v>
      </c>
    </row>
    <row r="8267" spans="2:6" x14ac:dyDescent="0.25">
      <c r="B8267" s="14">
        <v>8222</v>
      </c>
      <c r="C8267" s="17">
        <v>41</v>
      </c>
      <c r="D8267" s="17">
        <v>98.72</v>
      </c>
      <c r="E8267" s="17">
        <v>20724</v>
      </c>
      <c r="F8267" s="17">
        <v>378518.72</v>
      </c>
    </row>
    <row r="8268" spans="2:6" x14ac:dyDescent="0.25">
      <c r="B8268" s="14">
        <v>8223</v>
      </c>
      <c r="C8268" s="17">
        <v>44</v>
      </c>
      <c r="D8268" s="17">
        <v>91.98</v>
      </c>
      <c r="E8268" s="17">
        <v>11160</v>
      </c>
      <c r="F8268" s="17">
        <v>-146696.80000000005</v>
      </c>
    </row>
    <row r="8269" spans="2:6" x14ac:dyDescent="0.25">
      <c r="B8269" s="14">
        <v>8224</v>
      </c>
      <c r="C8269" s="17">
        <v>44</v>
      </c>
      <c r="D8269" s="17">
        <v>98.4</v>
      </c>
      <c r="E8269" s="17">
        <v>18226</v>
      </c>
      <c r="F8269" s="17">
        <v>181591.59999999986</v>
      </c>
    </row>
    <row r="8270" spans="2:6" x14ac:dyDescent="0.25">
      <c r="B8270" s="14">
        <v>8225</v>
      </c>
      <c r="C8270" s="17">
        <v>41</v>
      </c>
      <c r="D8270" s="17">
        <v>79.16</v>
      </c>
      <c r="E8270" s="17">
        <v>5323</v>
      </c>
      <c r="F8270" s="17">
        <v>-430334.68</v>
      </c>
    </row>
    <row r="8271" spans="2:6" x14ac:dyDescent="0.25">
      <c r="B8271" s="14">
        <v>8226</v>
      </c>
      <c r="C8271" s="17">
        <v>42</v>
      </c>
      <c r="D8271" s="17">
        <v>78.95</v>
      </c>
      <c r="E8271" s="17">
        <v>16623</v>
      </c>
      <c r="F8271" s="17">
        <v>447425.14999999991</v>
      </c>
    </row>
    <row r="8272" spans="2:6" x14ac:dyDescent="0.25">
      <c r="B8272" s="14">
        <v>8227</v>
      </c>
      <c r="C8272" s="17">
        <v>45</v>
      </c>
      <c r="D8272" s="17">
        <v>81.52</v>
      </c>
      <c r="E8272" s="17">
        <v>14376</v>
      </c>
      <c r="F8272" s="17">
        <v>191972.4800000001</v>
      </c>
    </row>
    <row r="8273" spans="2:6" x14ac:dyDescent="0.25">
      <c r="B8273" s="14">
        <v>8228</v>
      </c>
      <c r="C8273" s="17">
        <v>43</v>
      </c>
      <c r="D8273" s="17">
        <v>92.97</v>
      </c>
      <c r="E8273" s="17">
        <v>20798</v>
      </c>
      <c r="F8273" s="17">
        <v>460897.93999999994</v>
      </c>
    </row>
    <row r="8274" spans="2:6" x14ac:dyDescent="0.25">
      <c r="B8274" s="14">
        <v>8229</v>
      </c>
      <c r="C8274" s="17">
        <v>41</v>
      </c>
      <c r="D8274" s="17">
        <v>83.57</v>
      </c>
      <c r="E8274" s="17">
        <v>15871</v>
      </c>
      <c r="F8274" s="17">
        <v>331278.53000000003</v>
      </c>
    </row>
    <row r="8275" spans="2:6" x14ac:dyDescent="0.25">
      <c r="B8275" s="14">
        <v>8230</v>
      </c>
      <c r="C8275" s="17">
        <v>42</v>
      </c>
      <c r="D8275" s="17">
        <v>95.95</v>
      </c>
      <c r="E8275" s="17">
        <v>0</v>
      </c>
      <c r="F8275" s="17">
        <v>-850000</v>
      </c>
    </row>
    <row r="8276" spans="2:6" x14ac:dyDescent="0.25">
      <c r="B8276" s="14">
        <v>8231</v>
      </c>
      <c r="C8276" s="17">
        <v>41</v>
      </c>
      <c r="D8276" s="17">
        <v>103.11</v>
      </c>
      <c r="E8276" s="17">
        <v>18016</v>
      </c>
      <c r="F8276" s="17">
        <v>138898.23999999999</v>
      </c>
    </row>
    <row r="8277" spans="2:6" x14ac:dyDescent="0.25">
      <c r="B8277" s="14">
        <v>8232</v>
      </c>
      <c r="C8277" s="17">
        <v>44</v>
      </c>
      <c r="D8277" s="17">
        <v>80.72</v>
      </c>
      <c r="E8277" s="17">
        <v>17804</v>
      </c>
      <c r="F8277" s="17">
        <v>472481.12000000011</v>
      </c>
    </row>
    <row r="8278" spans="2:6" x14ac:dyDescent="0.25">
      <c r="B8278" s="14">
        <v>8233</v>
      </c>
      <c r="C8278" s="17">
        <v>44</v>
      </c>
      <c r="D8278" s="17">
        <v>89.46</v>
      </c>
      <c r="E8278" s="17">
        <v>17768</v>
      </c>
      <c r="F8278" s="17">
        <v>314514.7200000002</v>
      </c>
    </row>
    <row r="8279" spans="2:6" x14ac:dyDescent="0.25">
      <c r="B8279" s="14">
        <v>8234</v>
      </c>
      <c r="C8279" s="17">
        <v>42</v>
      </c>
      <c r="D8279" s="17">
        <v>76.89</v>
      </c>
      <c r="E8279" s="17">
        <v>23087</v>
      </c>
      <c r="F8279" s="17">
        <v>999499.57000000007</v>
      </c>
    </row>
    <row r="8280" spans="2:6" x14ac:dyDescent="0.25">
      <c r="B8280" s="14">
        <v>8235</v>
      </c>
      <c r="C8280" s="17">
        <v>43</v>
      </c>
      <c r="D8280" s="17">
        <v>85.49</v>
      </c>
      <c r="E8280" s="17">
        <v>16290</v>
      </c>
      <c r="F8280" s="17">
        <v>298607.90000000014</v>
      </c>
    </row>
    <row r="8281" spans="2:6" x14ac:dyDescent="0.25">
      <c r="B8281" s="14">
        <v>8236</v>
      </c>
      <c r="C8281" s="17">
        <v>41</v>
      </c>
      <c r="D8281" s="17">
        <v>98.05</v>
      </c>
      <c r="E8281" s="17">
        <v>9412</v>
      </c>
      <c r="F8281" s="17">
        <v>-285750.59999999998</v>
      </c>
    </row>
    <row r="8282" spans="2:6" x14ac:dyDescent="0.25">
      <c r="B8282" s="14">
        <v>8237</v>
      </c>
      <c r="C8282" s="17">
        <v>42</v>
      </c>
      <c r="D8282" s="17">
        <v>98.02</v>
      </c>
      <c r="E8282" s="17">
        <v>15807</v>
      </c>
      <c r="F8282" s="17">
        <v>82296.860000000102</v>
      </c>
    </row>
    <row r="8283" spans="2:6" x14ac:dyDescent="0.25">
      <c r="B8283" s="14">
        <v>8238</v>
      </c>
      <c r="C8283" s="17">
        <v>42</v>
      </c>
      <c r="D8283" s="17">
        <v>97.46</v>
      </c>
      <c r="E8283" s="17">
        <v>21760</v>
      </c>
      <c r="F8283" s="17">
        <v>445590.40000000014</v>
      </c>
    </row>
    <row r="8284" spans="2:6" x14ac:dyDescent="0.25">
      <c r="B8284" s="14">
        <v>8239</v>
      </c>
      <c r="C8284" s="17">
        <v>40</v>
      </c>
      <c r="D8284" s="17">
        <v>87.79</v>
      </c>
      <c r="E8284" s="17">
        <v>25255</v>
      </c>
      <c r="F8284" s="17">
        <v>948408.54999999981</v>
      </c>
    </row>
    <row r="8285" spans="2:6" x14ac:dyDescent="0.25">
      <c r="B8285" s="14">
        <v>8240</v>
      </c>
      <c r="C8285" s="17">
        <v>41</v>
      </c>
      <c r="D8285" s="17">
        <v>89.73</v>
      </c>
      <c r="E8285" s="17">
        <v>14235</v>
      </c>
      <c r="F8285" s="17">
        <v>121823.44999999995</v>
      </c>
    </row>
    <row r="8286" spans="2:6" x14ac:dyDescent="0.25">
      <c r="B8286" s="14">
        <v>8241</v>
      </c>
      <c r="C8286" s="17">
        <v>40</v>
      </c>
      <c r="D8286" s="17">
        <v>88.87</v>
      </c>
      <c r="E8286" s="17">
        <v>14907</v>
      </c>
      <c r="F8286" s="17">
        <v>195427.90999999992</v>
      </c>
    </row>
    <row r="8287" spans="2:6" x14ac:dyDescent="0.25">
      <c r="B8287" s="14">
        <v>8242</v>
      </c>
      <c r="C8287" s="17">
        <v>43</v>
      </c>
      <c r="D8287" s="17">
        <v>76.5</v>
      </c>
      <c r="E8287" s="17">
        <v>1344</v>
      </c>
      <c r="F8287" s="17">
        <v>-743152</v>
      </c>
    </row>
    <row r="8288" spans="2:6" x14ac:dyDescent="0.25">
      <c r="B8288" s="14">
        <v>8243</v>
      </c>
      <c r="C8288" s="17">
        <v>42</v>
      </c>
      <c r="D8288" s="17">
        <v>78.08</v>
      </c>
      <c r="E8288" s="17">
        <v>18757</v>
      </c>
      <c r="F8288" s="17">
        <v>630302.43999999994</v>
      </c>
    </row>
    <row r="8289" spans="2:6" x14ac:dyDescent="0.25">
      <c r="B8289" s="14">
        <v>8244</v>
      </c>
      <c r="C8289" s="17">
        <v>40</v>
      </c>
      <c r="D8289" s="17">
        <v>94.36</v>
      </c>
      <c r="E8289" s="17">
        <v>11551</v>
      </c>
      <c r="F8289" s="17">
        <v>-103343.35999999999</v>
      </c>
    </row>
    <row r="8290" spans="2:6" x14ac:dyDescent="0.25">
      <c r="B8290" s="14">
        <v>8245</v>
      </c>
      <c r="C8290" s="17">
        <v>43</v>
      </c>
      <c r="D8290" s="17">
        <v>92.52</v>
      </c>
      <c r="E8290" s="17">
        <v>23815</v>
      </c>
      <c r="F8290" s="17">
        <v>661776.20000000019</v>
      </c>
    </row>
    <row r="8291" spans="2:6" x14ac:dyDescent="0.25">
      <c r="B8291" s="14">
        <v>8246</v>
      </c>
      <c r="C8291" s="17">
        <v>40</v>
      </c>
      <c r="D8291" s="17">
        <v>92.86</v>
      </c>
      <c r="E8291" s="17">
        <v>25260</v>
      </c>
      <c r="F8291" s="17">
        <v>820696.39999999991</v>
      </c>
    </row>
    <row r="8292" spans="2:6" x14ac:dyDescent="0.25">
      <c r="B8292" s="14">
        <v>8247</v>
      </c>
      <c r="C8292" s="17">
        <v>45</v>
      </c>
      <c r="D8292" s="17">
        <v>94.83</v>
      </c>
      <c r="E8292" s="17">
        <v>17181</v>
      </c>
      <c r="F8292" s="17">
        <v>166599.77000000002</v>
      </c>
    </row>
    <row r="8293" spans="2:6" x14ac:dyDescent="0.25">
      <c r="B8293" s="14">
        <v>8248</v>
      </c>
      <c r="C8293" s="17">
        <v>43</v>
      </c>
      <c r="D8293" s="17">
        <v>91.06</v>
      </c>
      <c r="E8293" s="17">
        <v>25076</v>
      </c>
      <c r="F8293" s="17">
        <v>778435.44</v>
      </c>
    </row>
    <row r="8294" spans="2:6" x14ac:dyDescent="0.25">
      <c r="B8294" s="14">
        <v>8249</v>
      </c>
      <c r="C8294" s="17">
        <v>39</v>
      </c>
      <c r="D8294" s="17">
        <v>76.17</v>
      </c>
      <c r="E8294" s="17">
        <v>13266</v>
      </c>
      <c r="F8294" s="17">
        <v>262088.78000000003</v>
      </c>
    </row>
    <row r="8295" spans="2:6" x14ac:dyDescent="0.25">
      <c r="B8295" s="14">
        <v>8250</v>
      </c>
      <c r="C8295" s="17">
        <v>42</v>
      </c>
      <c r="D8295" s="17">
        <v>93.29</v>
      </c>
      <c r="E8295" s="17">
        <v>13587</v>
      </c>
      <c r="F8295" s="17">
        <v>15627.769999999902</v>
      </c>
    </row>
    <row r="8296" spans="2:6" x14ac:dyDescent="0.25">
      <c r="B8296" s="14">
        <v>8251</v>
      </c>
      <c r="C8296" s="17">
        <v>42</v>
      </c>
      <c r="D8296" s="17">
        <v>102.71</v>
      </c>
      <c r="E8296" s="17">
        <v>24104</v>
      </c>
      <c r="F8296" s="17">
        <v>458606.16000000015</v>
      </c>
    </row>
    <row r="8297" spans="2:6" x14ac:dyDescent="0.25">
      <c r="B8297" s="14">
        <v>8252</v>
      </c>
      <c r="C8297" s="17">
        <v>42</v>
      </c>
      <c r="D8297" s="17">
        <v>100.99</v>
      </c>
      <c r="E8297" s="17">
        <v>14361</v>
      </c>
      <c r="F8297" s="17">
        <v>-45640.389999999898</v>
      </c>
    </row>
    <row r="8298" spans="2:6" x14ac:dyDescent="0.25">
      <c r="B8298" s="14">
        <v>8253</v>
      </c>
      <c r="C8298" s="17">
        <v>41</v>
      </c>
      <c r="D8298" s="17">
        <v>76.06</v>
      </c>
      <c r="E8298" s="17">
        <v>20943</v>
      </c>
      <c r="F8298" s="17">
        <v>866069.41999999993</v>
      </c>
    </row>
    <row r="8299" spans="2:6" x14ac:dyDescent="0.25">
      <c r="B8299" s="14">
        <v>8254</v>
      </c>
      <c r="C8299" s="17">
        <v>40</v>
      </c>
      <c r="D8299" s="17">
        <v>84.37</v>
      </c>
      <c r="E8299" s="17">
        <v>12860</v>
      </c>
      <c r="F8299" s="17">
        <v>109741.79999999993</v>
      </c>
    </row>
    <row r="8300" spans="2:6" x14ac:dyDescent="0.25">
      <c r="B8300" s="14">
        <v>8255</v>
      </c>
      <c r="C8300" s="17">
        <v>42</v>
      </c>
      <c r="D8300" s="17">
        <v>78.45</v>
      </c>
      <c r="E8300" s="17">
        <v>26286</v>
      </c>
      <c r="F8300" s="17">
        <v>1214765.2999999998</v>
      </c>
    </row>
    <row r="8301" spans="2:6" x14ac:dyDescent="0.25">
      <c r="B8301" s="14">
        <v>8256</v>
      </c>
      <c r="C8301" s="17">
        <v>42</v>
      </c>
      <c r="D8301" s="17">
        <v>96.38</v>
      </c>
      <c r="E8301" s="17">
        <v>19808</v>
      </c>
      <c r="F8301" s="17">
        <v>350760.9600000002</v>
      </c>
    </row>
    <row r="8302" spans="2:6" x14ac:dyDescent="0.25">
      <c r="B8302" s="14">
        <v>8257</v>
      </c>
      <c r="C8302" s="17">
        <v>40</v>
      </c>
      <c r="D8302" s="17">
        <v>88.55</v>
      </c>
      <c r="E8302" s="17">
        <v>15134</v>
      </c>
      <c r="F8302" s="17">
        <v>216190.30000000005</v>
      </c>
    </row>
    <row r="8303" spans="2:6" x14ac:dyDescent="0.25">
      <c r="B8303" s="14">
        <v>8258</v>
      </c>
      <c r="C8303" s="17">
        <v>41</v>
      </c>
      <c r="D8303" s="17">
        <v>83.69</v>
      </c>
      <c r="E8303" s="17">
        <v>10389</v>
      </c>
      <c r="F8303" s="17">
        <v>-77993.410000000033</v>
      </c>
    </row>
    <row r="8304" spans="2:6" x14ac:dyDescent="0.25">
      <c r="B8304" s="14">
        <v>8259</v>
      </c>
      <c r="C8304" s="17">
        <v>42</v>
      </c>
      <c r="D8304" s="17">
        <v>81.19</v>
      </c>
      <c r="E8304" s="17">
        <v>18909</v>
      </c>
      <c r="F8304" s="17">
        <v>583491.29</v>
      </c>
    </row>
    <row r="8305" spans="2:6" x14ac:dyDescent="0.25">
      <c r="B8305" s="14">
        <v>8260</v>
      </c>
      <c r="C8305" s="17">
        <v>43</v>
      </c>
      <c r="D8305" s="17">
        <v>90.1</v>
      </c>
      <c r="E8305" s="17">
        <v>5567</v>
      </c>
      <c r="F8305" s="17">
        <v>-483134.69999999995</v>
      </c>
    </row>
    <row r="8306" spans="2:6" x14ac:dyDescent="0.25">
      <c r="B8306" s="14">
        <v>8261</v>
      </c>
      <c r="C8306" s="17">
        <v>40</v>
      </c>
      <c r="D8306" s="17">
        <v>79.91</v>
      </c>
      <c r="E8306" s="17">
        <v>17041</v>
      </c>
      <c r="F8306" s="17">
        <v>497772.68999999994</v>
      </c>
    </row>
    <row r="8307" spans="2:6" x14ac:dyDescent="0.25">
      <c r="B8307" s="14">
        <v>8262</v>
      </c>
      <c r="C8307" s="17">
        <v>40</v>
      </c>
      <c r="D8307" s="17">
        <v>79.739999999999995</v>
      </c>
      <c r="E8307" s="17">
        <v>24978</v>
      </c>
      <c r="F8307" s="17">
        <v>1129756.28</v>
      </c>
    </row>
    <row r="8308" spans="2:6" x14ac:dyDescent="0.25">
      <c r="B8308" s="14">
        <v>8263</v>
      </c>
      <c r="C8308" s="17">
        <v>39</v>
      </c>
      <c r="D8308" s="17">
        <v>100.48</v>
      </c>
      <c r="E8308" s="17">
        <v>21468</v>
      </c>
      <c r="F8308" s="17">
        <v>427775.35999999987</v>
      </c>
    </row>
    <row r="8309" spans="2:6" x14ac:dyDescent="0.25">
      <c r="B8309" s="14">
        <v>8264</v>
      </c>
      <c r="C8309" s="17">
        <v>43</v>
      </c>
      <c r="D8309" s="17">
        <v>85.09</v>
      </c>
      <c r="E8309" s="17">
        <v>20188</v>
      </c>
      <c r="F8309" s="17">
        <v>581531.07999999984</v>
      </c>
    </row>
    <row r="8310" spans="2:6" x14ac:dyDescent="0.25">
      <c r="B8310" s="14">
        <v>8265</v>
      </c>
      <c r="C8310" s="17">
        <v>42</v>
      </c>
      <c r="D8310" s="17">
        <v>83.8</v>
      </c>
      <c r="E8310" s="17">
        <v>18788</v>
      </c>
      <c r="F8310" s="17">
        <v>525281.60000000009</v>
      </c>
    </row>
    <row r="8311" spans="2:6" x14ac:dyDescent="0.25">
      <c r="B8311" s="14">
        <v>8266</v>
      </c>
      <c r="C8311" s="17">
        <v>42</v>
      </c>
      <c r="D8311" s="17">
        <v>95.92</v>
      </c>
      <c r="E8311" s="17">
        <v>16226</v>
      </c>
      <c r="F8311" s="17">
        <v>141084.07999999996</v>
      </c>
    </row>
    <row r="8312" spans="2:6" x14ac:dyDescent="0.25">
      <c r="B8312" s="14">
        <v>8267</v>
      </c>
      <c r="C8312" s="17">
        <v>43</v>
      </c>
      <c r="D8312" s="17">
        <v>82.35</v>
      </c>
      <c r="E8312" s="17">
        <v>18346</v>
      </c>
      <c r="F8312" s="17">
        <v>501182.90000000014</v>
      </c>
    </row>
    <row r="8313" spans="2:6" x14ac:dyDescent="0.25">
      <c r="B8313" s="14">
        <v>8268</v>
      </c>
      <c r="C8313" s="17">
        <v>40</v>
      </c>
      <c r="D8313" s="17">
        <v>88.9</v>
      </c>
      <c r="E8313" s="17">
        <v>20865</v>
      </c>
      <c r="F8313" s="17">
        <v>612636.49999999977</v>
      </c>
    </row>
    <row r="8314" spans="2:6" x14ac:dyDescent="0.25">
      <c r="B8314" s="14">
        <v>8269</v>
      </c>
      <c r="C8314" s="17">
        <v>40</v>
      </c>
      <c r="D8314" s="17">
        <v>77.349999999999994</v>
      </c>
      <c r="E8314" s="17">
        <v>8676</v>
      </c>
      <c r="F8314" s="17">
        <v>-141604.59999999998</v>
      </c>
    </row>
    <row r="8315" spans="2:6" x14ac:dyDescent="0.25">
      <c r="B8315" s="14">
        <v>8270</v>
      </c>
      <c r="C8315" s="17">
        <v>40</v>
      </c>
      <c r="D8315" s="17">
        <v>103.37</v>
      </c>
      <c r="E8315" s="17">
        <v>21946</v>
      </c>
      <c r="F8315" s="17">
        <v>370855.98</v>
      </c>
    </row>
    <row r="8316" spans="2:6" x14ac:dyDescent="0.25">
      <c r="B8316" s="14">
        <v>8271</v>
      </c>
      <c r="C8316" s="17">
        <v>39</v>
      </c>
      <c r="D8316" s="17">
        <v>98.82</v>
      </c>
      <c r="E8316" s="17">
        <v>21651</v>
      </c>
      <c r="F8316" s="17">
        <v>474608.18000000017</v>
      </c>
    </row>
    <row r="8317" spans="2:6" x14ac:dyDescent="0.25">
      <c r="B8317" s="14">
        <v>8272</v>
      </c>
      <c r="C8317" s="17">
        <v>41</v>
      </c>
      <c r="D8317" s="17">
        <v>76.959999999999994</v>
      </c>
      <c r="E8317" s="17">
        <v>11227</v>
      </c>
      <c r="F8317" s="17">
        <v>59836.080000000075</v>
      </c>
    </row>
    <row r="8318" spans="2:6" x14ac:dyDescent="0.25">
      <c r="B8318" s="14">
        <v>8273</v>
      </c>
      <c r="C8318" s="17">
        <v>44</v>
      </c>
      <c r="D8318" s="17">
        <v>99.72</v>
      </c>
      <c r="E8318" s="17">
        <v>18870</v>
      </c>
      <c r="F8318" s="17">
        <v>193133.59999999998</v>
      </c>
    </row>
    <row r="8319" spans="2:6" x14ac:dyDescent="0.25">
      <c r="B8319" s="14">
        <v>8274</v>
      </c>
      <c r="C8319" s="17">
        <v>43</v>
      </c>
      <c r="D8319" s="17">
        <v>92.34</v>
      </c>
      <c r="E8319" s="17">
        <v>12213</v>
      </c>
      <c r="F8319" s="17">
        <v>-72520.420000000042</v>
      </c>
    </row>
    <row r="8320" spans="2:6" x14ac:dyDescent="0.25">
      <c r="B8320" s="14">
        <v>8275</v>
      </c>
      <c r="C8320" s="17">
        <v>41</v>
      </c>
      <c r="D8320" s="17">
        <v>104.73</v>
      </c>
      <c r="E8320" s="17">
        <v>27462</v>
      </c>
      <c r="F8320" s="17">
        <v>612900.74</v>
      </c>
    </row>
    <row r="8321" spans="2:6" x14ac:dyDescent="0.25">
      <c r="B8321" s="14">
        <v>8276</v>
      </c>
      <c r="C8321" s="17">
        <v>43</v>
      </c>
      <c r="D8321" s="17">
        <v>100.07</v>
      </c>
      <c r="E8321" s="17">
        <v>16067</v>
      </c>
      <c r="F8321" s="17">
        <v>48627.310000000056</v>
      </c>
    </row>
    <row r="8322" spans="2:6" x14ac:dyDescent="0.25">
      <c r="B8322" s="14">
        <v>8277</v>
      </c>
      <c r="C8322" s="17">
        <v>39</v>
      </c>
      <c r="D8322" s="17">
        <v>75.47</v>
      </c>
      <c r="E8322" s="17">
        <v>11067</v>
      </c>
      <c r="F8322" s="17">
        <v>85493.510000000009</v>
      </c>
    </row>
    <row r="8323" spans="2:6" x14ac:dyDescent="0.25">
      <c r="B8323" s="14">
        <v>8278</v>
      </c>
      <c r="C8323" s="17">
        <v>44</v>
      </c>
      <c r="D8323" s="17">
        <v>80.349999999999994</v>
      </c>
      <c r="E8323" s="17">
        <v>10176</v>
      </c>
      <c r="F8323" s="17">
        <v>-90361.599999999977</v>
      </c>
    </row>
    <row r="8324" spans="2:6" x14ac:dyDescent="0.25">
      <c r="B8324" s="14">
        <v>8279</v>
      </c>
      <c r="C8324" s="17">
        <v>42</v>
      </c>
      <c r="D8324" s="17">
        <v>79.349999999999994</v>
      </c>
      <c r="E8324" s="17">
        <v>13987</v>
      </c>
      <c r="F8324" s="17">
        <v>236090.55000000005</v>
      </c>
    </row>
    <row r="8325" spans="2:6" x14ac:dyDescent="0.25">
      <c r="B8325" s="14">
        <v>8280</v>
      </c>
      <c r="C8325" s="17">
        <v>42</v>
      </c>
      <c r="D8325" s="17">
        <v>90.44</v>
      </c>
      <c r="E8325" s="17">
        <v>21453</v>
      </c>
      <c r="F8325" s="17">
        <v>577911.67999999993</v>
      </c>
    </row>
    <row r="8326" spans="2:6" x14ac:dyDescent="0.25">
      <c r="B8326" s="14">
        <v>8281</v>
      </c>
      <c r="C8326" s="17">
        <v>42</v>
      </c>
      <c r="D8326" s="17">
        <v>96.75</v>
      </c>
      <c r="E8326" s="17">
        <v>18778</v>
      </c>
      <c r="F8326" s="17">
        <v>281374.5</v>
      </c>
    </row>
    <row r="8327" spans="2:6" x14ac:dyDescent="0.25">
      <c r="B8327" s="14">
        <v>8282</v>
      </c>
      <c r="C8327" s="17">
        <v>41</v>
      </c>
      <c r="D8327" s="17">
        <v>96.98</v>
      </c>
      <c r="E8327" s="17">
        <v>14559</v>
      </c>
      <c r="F8327" s="17">
        <v>38390.179999999935</v>
      </c>
    </row>
    <row r="8328" spans="2:6" x14ac:dyDescent="0.25">
      <c r="B8328" s="14">
        <v>8283</v>
      </c>
      <c r="C8328" s="17">
        <v>41</v>
      </c>
      <c r="D8328" s="17">
        <v>104.49</v>
      </c>
      <c r="E8328" s="17">
        <v>12828</v>
      </c>
      <c r="F8328" s="17">
        <v>-163573.71999999997</v>
      </c>
    </row>
    <row r="8329" spans="2:6" x14ac:dyDescent="0.25">
      <c r="B8329" s="14">
        <v>8284</v>
      </c>
      <c r="C8329" s="17">
        <v>41</v>
      </c>
      <c r="D8329" s="17">
        <v>98.75</v>
      </c>
      <c r="E8329" s="17">
        <v>16214</v>
      </c>
      <c r="F8329" s="17">
        <v>110679.5</v>
      </c>
    </row>
    <row r="8330" spans="2:6" x14ac:dyDescent="0.25">
      <c r="B8330" s="14">
        <v>8285</v>
      </c>
      <c r="C8330" s="17">
        <v>42</v>
      </c>
      <c r="D8330" s="17">
        <v>96.21</v>
      </c>
      <c r="E8330" s="17">
        <v>9928</v>
      </c>
      <c r="F8330" s="17">
        <v>-246476.87999999989</v>
      </c>
    </row>
    <row r="8331" spans="2:6" x14ac:dyDescent="0.25">
      <c r="B8331" s="14">
        <v>8286</v>
      </c>
      <c r="C8331" s="17">
        <v>42</v>
      </c>
      <c r="D8331" s="17">
        <v>83.7</v>
      </c>
      <c r="E8331" s="17">
        <v>19111</v>
      </c>
      <c r="F8331" s="17">
        <v>550836.30000000005</v>
      </c>
    </row>
    <row r="8332" spans="2:6" x14ac:dyDescent="0.25">
      <c r="B8332" s="14">
        <v>8287</v>
      </c>
      <c r="C8332" s="17">
        <v>42</v>
      </c>
      <c r="D8332" s="17">
        <v>82.51</v>
      </c>
      <c r="E8332" s="17">
        <v>18525</v>
      </c>
      <c r="F8332" s="17">
        <v>529927.25</v>
      </c>
    </row>
    <row r="8333" spans="2:6" x14ac:dyDescent="0.25">
      <c r="B8333" s="14">
        <v>8288</v>
      </c>
      <c r="C8333" s="17">
        <v>39</v>
      </c>
      <c r="D8333" s="17">
        <v>93.28</v>
      </c>
      <c r="E8333" s="17">
        <v>17766</v>
      </c>
      <c r="F8333" s="17">
        <v>335347.52</v>
      </c>
    </row>
    <row r="8334" spans="2:6" x14ac:dyDescent="0.25">
      <c r="B8334" s="14">
        <v>8289</v>
      </c>
      <c r="C8334" s="17">
        <v>42</v>
      </c>
      <c r="D8334" s="17">
        <v>78.66</v>
      </c>
      <c r="E8334" s="17">
        <v>16109</v>
      </c>
      <c r="F8334" s="17">
        <v>411979.06000000006</v>
      </c>
    </row>
    <row r="8335" spans="2:6" x14ac:dyDescent="0.25">
      <c r="B8335" s="14">
        <v>8290</v>
      </c>
      <c r="C8335" s="17">
        <v>41</v>
      </c>
      <c r="D8335" s="17">
        <v>102.04</v>
      </c>
      <c r="E8335" s="17">
        <v>21752</v>
      </c>
      <c r="F8335" s="17">
        <v>367241.91999999993</v>
      </c>
    </row>
    <row r="8336" spans="2:6" x14ac:dyDescent="0.25">
      <c r="B8336" s="14">
        <v>8291</v>
      </c>
      <c r="C8336" s="17">
        <v>42</v>
      </c>
      <c r="D8336" s="17">
        <v>91.59</v>
      </c>
      <c r="E8336" s="17">
        <v>10676</v>
      </c>
      <c r="F8336" s="17">
        <v>-151682.84000000008</v>
      </c>
    </row>
    <row r="8337" spans="2:6" x14ac:dyDescent="0.25">
      <c r="B8337" s="14">
        <v>8292</v>
      </c>
      <c r="C8337" s="17">
        <v>42</v>
      </c>
      <c r="D8337" s="17">
        <v>95.78</v>
      </c>
      <c r="E8337" s="17">
        <v>29854</v>
      </c>
      <c r="F8337" s="17">
        <v>977661.87999999989</v>
      </c>
    </row>
    <row r="8338" spans="2:6" x14ac:dyDescent="0.25">
      <c r="B8338" s="14">
        <v>8293</v>
      </c>
      <c r="C8338" s="17">
        <v>43</v>
      </c>
      <c r="D8338" s="17">
        <v>93.7</v>
      </c>
      <c r="E8338" s="17">
        <v>1439</v>
      </c>
      <c r="F8338" s="17">
        <v>-760350.3</v>
      </c>
    </row>
    <row r="8339" spans="2:6" x14ac:dyDescent="0.25">
      <c r="B8339" s="14">
        <v>8294</v>
      </c>
      <c r="C8339" s="17">
        <v>43</v>
      </c>
      <c r="D8339" s="17">
        <v>99.31</v>
      </c>
      <c r="E8339" s="17">
        <v>15089</v>
      </c>
      <c r="F8339" s="17">
        <v>5395.4099999999162</v>
      </c>
    </row>
    <row r="8340" spans="2:6" x14ac:dyDescent="0.25">
      <c r="B8340" s="14">
        <v>8295</v>
      </c>
      <c r="C8340" s="17">
        <v>41</v>
      </c>
      <c r="D8340" s="17">
        <v>92.58</v>
      </c>
      <c r="E8340" s="17">
        <v>16966</v>
      </c>
      <c r="F8340" s="17">
        <v>259915.71999999997</v>
      </c>
    </row>
    <row r="8341" spans="2:6" x14ac:dyDescent="0.25">
      <c r="B8341" s="14">
        <v>8296</v>
      </c>
      <c r="C8341" s="17">
        <v>43</v>
      </c>
      <c r="D8341" s="17">
        <v>95.16</v>
      </c>
      <c r="E8341" s="17">
        <v>13124</v>
      </c>
      <c r="F8341" s="17">
        <v>-51535.839999999967</v>
      </c>
    </row>
    <row r="8342" spans="2:6" x14ac:dyDescent="0.25">
      <c r="B8342" s="14">
        <v>8297</v>
      </c>
      <c r="C8342" s="17">
        <v>41</v>
      </c>
      <c r="D8342" s="17">
        <v>93.85</v>
      </c>
      <c r="E8342" s="17">
        <v>15475</v>
      </c>
      <c r="F8342" s="17">
        <v>142721.25000000012</v>
      </c>
    </row>
    <row r="8343" spans="2:6" x14ac:dyDescent="0.25">
      <c r="B8343" s="14">
        <v>8298</v>
      </c>
      <c r="C8343" s="17">
        <v>44</v>
      </c>
      <c r="D8343" s="17">
        <v>86.92</v>
      </c>
      <c r="E8343" s="17">
        <v>21098</v>
      </c>
      <c r="F8343" s="17">
        <v>586351.83999999985</v>
      </c>
    </row>
    <row r="8344" spans="2:6" x14ac:dyDescent="0.25">
      <c r="B8344" s="14">
        <v>8299</v>
      </c>
      <c r="C8344" s="17">
        <v>39</v>
      </c>
      <c r="D8344" s="17">
        <v>87.93</v>
      </c>
      <c r="E8344" s="17">
        <v>16772</v>
      </c>
      <c r="F8344" s="17">
        <v>358758.0399999998</v>
      </c>
    </row>
    <row r="8345" spans="2:6" x14ac:dyDescent="0.25">
      <c r="B8345" s="14">
        <v>8300</v>
      </c>
      <c r="C8345" s="17">
        <v>42</v>
      </c>
      <c r="D8345" s="17">
        <v>78.98</v>
      </c>
      <c r="E8345" s="17">
        <v>15525</v>
      </c>
      <c r="F8345" s="17">
        <v>361260.5</v>
      </c>
    </row>
    <row r="8346" spans="2:6" x14ac:dyDescent="0.25">
      <c r="B8346" s="14">
        <v>8301</v>
      </c>
      <c r="C8346" s="17">
        <v>42</v>
      </c>
      <c r="D8346" s="17">
        <v>79.319999999999993</v>
      </c>
      <c r="E8346" s="17">
        <v>8845</v>
      </c>
      <c r="F8346" s="17">
        <v>-162920.39999999991</v>
      </c>
    </row>
    <row r="8347" spans="2:6" x14ac:dyDescent="0.25">
      <c r="B8347" s="14">
        <v>8302</v>
      </c>
      <c r="C8347" s="17">
        <v>42</v>
      </c>
      <c r="D8347" s="17">
        <v>102.5</v>
      </c>
      <c r="E8347" s="17">
        <v>16509</v>
      </c>
      <c r="F8347" s="17">
        <v>49740.5</v>
      </c>
    </row>
    <row r="8348" spans="2:6" x14ac:dyDescent="0.25">
      <c r="B8348" s="14">
        <v>8303</v>
      </c>
      <c r="C8348" s="17">
        <v>40</v>
      </c>
      <c r="D8348" s="17">
        <v>81.98</v>
      </c>
      <c r="E8348" s="17">
        <v>19884</v>
      </c>
      <c r="F8348" s="17">
        <v>681465.67999999993</v>
      </c>
    </row>
    <row r="8349" spans="2:6" x14ac:dyDescent="0.25">
      <c r="B8349" s="14">
        <v>8304</v>
      </c>
      <c r="C8349" s="17">
        <v>43</v>
      </c>
      <c r="D8349" s="17">
        <v>97.84</v>
      </c>
      <c r="E8349" s="17">
        <v>2716</v>
      </c>
      <c r="F8349" s="17">
        <v>-692037.44</v>
      </c>
    </row>
    <row r="8350" spans="2:6" x14ac:dyDescent="0.25">
      <c r="B8350" s="14">
        <v>8305</v>
      </c>
      <c r="C8350" s="17">
        <v>39</v>
      </c>
      <c r="D8350" s="17">
        <v>90.6</v>
      </c>
      <c r="E8350" s="17">
        <v>19326</v>
      </c>
      <c r="F8350" s="17">
        <v>491224.40000000014</v>
      </c>
    </row>
    <row r="8351" spans="2:6" x14ac:dyDescent="0.25">
      <c r="B8351" s="14">
        <v>8306</v>
      </c>
      <c r="C8351" s="17">
        <v>39</v>
      </c>
      <c r="D8351" s="17">
        <v>77.239999999999995</v>
      </c>
      <c r="E8351" s="17">
        <v>11662</v>
      </c>
      <c r="F8351" s="17">
        <v>115147.12000000011</v>
      </c>
    </row>
    <row r="8352" spans="2:6" x14ac:dyDescent="0.25">
      <c r="B8352" s="14">
        <v>8307</v>
      </c>
      <c r="C8352" s="17">
        <v>45</v>
      </c>
      <c r="D8352" s="17">
        <v>94.67</v>
      </c>
      <c r="E8352" s="17">
        <v>17113</v>
      </c>
      <c r="F8352" s="17">
        <v>165314.28999999992</v>
      </c>
    </row>
    <row r="8353" spans="2:6" x14ac:dyDescent="0.25">
      <c r="B8353" s="14">
        <v>8308</v>
      </c>
      <c r="C8353" s="17">
        <v>39</v>
      </c>
      <c r="D8353" s="17">
        <v>100.99</v>
      </c>
      <c r="E8353" s="17">
        <v>7200</v>
      </c>
      <c r="F8353" s="17">
        <v>-425127.99999999994</v>
      </c>
    </row>
    <row r="8354" spans="2:6" x14ac:dyDescent="0.25">
      <c r="B8354" s="14">
        <v>8309</v>
      </c>
      <c r="C8354" s="17">
        <v>42</v>
      </c>
      <c r="D8354" s="17">
        <v>97.95</v>
      </c>
      <c r="E8354" s="17">
        <v>16362</v>
      </c>
      <c r="F8354" s="17">
        <v>116176.09999999998</v>
      </c>
    </row>
    <row r="8355" spans="2:6" x14ac:dyDescent="0.25">
      <c r="B8355" s="14">
        <v>8310</v>
      </c>
      <c r="C8355" s="17">
        <v>39</v>
      </c>
      <c r="D8355" s="17">
        <v>99.05</v>
      </c>
      <c r="E8355" s="17">
        <v>17794</v>
      </c>
      <c r="F8355" s="17">
        <v>234544.30000000005</v>
      </c>
    </row>
    <row r="8356" spans="2:6" x14ac:dyDescent="0.25">
      <c r="B8356" s="14">
        <v>8311</v>
      </c>
      <c r="C8356" s="17">
        <v>42</v>
      </c>
      <c r="D8356" s="17">
        <v>100.16</v>
      </c>
      <c r="E8356" s="17">
        <v>12564</v>
      </c>
      <c r="F8356" s="17">
        <v>-135862.24</v>
      </c>
    </row>
    <row r="8357" spans="2:6" x14ac:dyDescent="0.25">
      <c r="B8357" s="14">
        <v>8312</v>
      </c>
      <c r="C8357" s="17">
        <v>45</v>
      </c>
      <c r="D8357" s="17">
        <v>91.7</v>
      </c>
      <c r="E8357" s="17">
        <v>15621</v>
      </c>
      <c r="F8357" s="17">
        <v>123188.29999999993</v>
      </c>
    </row>
    <row r="8358" spans="2:6" x14ac:dyDescent="0.25">
      <c r="B8358" s="14">
        <v>8313</v>
      </c>
      <c r="C8358" s="17">
        <v>43</v>
      </c>
      <c r="D8358" s="17">
        <v>95.57</v>
      </c>
      <c r="E8358" s="17">
        <v>19973</v>
      </c>
      <c r="F8358" s="17">
        <v>356968.39000000013</v>
      </c>
    </row>
    <row r="8359" spans="2:6" x14ac:dyDescent="0.25">
      <c r="B8359" s="14">
        <v>8314</v>
      </c>
      <c r="C8359" s="17">
        <v>39</v>
      </c>
      <c r="D8359" s="17">
        <v>97.56</v>
      </c>
      <c r="E8359" s="17">
        <v>17035</v>
      </c>
      <c r="F8359" s="17">
        <v>213665.39999999991</v>
      </c>
    </row>
    <row r="8360" spans="2:6" x14ac:dyDescent="0.25">
      <c r="B8360" s="14">
        <v>8315</v>
      </c>
      <c r="C8360" s="17">
        <v>41</v>
      </c>
      <c r="D8360" s="17">
        <v>92.65</v>
      </c>
      <c r="E8360" s="17">
        <v>16534</v>
      </c>
      <c r="F8360" s="17">
        <v>230496.89999999991</v>
      </c>
    </row>
    <row r="8361" spans="2:6" x14ac:dyDescent="0.25">
      <c r="B8361" s="14">
        <v>8316</v>
      </c>
      <c r="C8361" s="17">
        <v>42</v>
      </c>
      <c r="D8361" s="17">
        <v>100.11</v>
      </c>
      <c r="E8361" s="17">
        <v>19337</v>
      </c>
      <c r="F8361" s="17">
        <v>250081.92999999993</v>
      </c>
    </row>
    <row r="8362" spans="2:6" x14ac:dyDescent="0.25">
      <c r="B8362" s="14">
        <v>8317</v>
      </c>
      <c r="C8362" s="17">
        <v>42</v>
      </c>
      <c r="D8362" s="17">
        <v>99.27</v>
      </c>
      <c r="E8362" s="17">
        <v>26817</v>
      </c>
      <c r="F8362" s="17">
        <v>698145.41000000015</v>
      </c>
    </row>
    <row r="8363" spans="2:6" x14ac:dyDescent="0.25">
      <c r="B8363" s="14">
        <v>8318</v>
      </c>
      <c r="C8363" s="17">
        <v>43</v>
      </c>
      <c r="D8363" s="17">
        <v>102.49</v>
      </c>
      <c r="E8363" s="17">
        <v>16962</v>
      </c>
      <c r="F8363" s="17">
        <v>57636.620000000112</v>
      </c>
    </row>
    <row r="8364" spans="2:6" x14ac:dyDescent="0.25">
      <c r="B8364" s="14">
        <v>8319</v>
      </c>
      <c r="C8364" s="17">
        <v>42</v>
      </c>
      <c r="D8364" s="17">
        <v>84.43</v>
      </c>
      <c r="E8364" s="17">
        <v>22562</v>
      </c>
      <c r="F8364" s="17">
        <v>787324.33999999985</v>
      </c>
    </row>
    <row r="8365" spans="2:6" x14ac:dyDescent="0.25">
      <c r="B8365" s="14">
        <v>8320</v>
      </c>
      <c r="C8365" s="17">
        <v>39</v>
      </c>
      <c r="D8365" s="17">
        <v>96.85</v>
      </c>
      <c r="E8365" s="17">
        <v>16992</v>
      </c>
      <c r="F8365" s="17">
        <v>223044.80000000005</v>
      </c>
    </row>
    <row r="8366" spans="2:6" x14ac:dyDescent="0.25">
      <c r="B8366" s="14">
        <v>8321</v>
      </c>
      <c r="C8366" s="17">
        <v>40</v>
      </c>
      <c r="D8366" s="17">
        <v>84.55</v>
      </c>
      <c r="E8366" s="17">
        <v>23662</v>
      </c>
      <c r="F8366" s="17">
        <v>911635.90000000014</v>
      </c>
    </row>
    <row r="8367" spans="2:6" x14ac:dyDescent="0.25">
      <c r="B8367" s="14">
        <v>8322</v>
      </c>
      <c r="C8367" s="17">
        <v>40</v>
      </c>
      <c r="D8367" s="17">
        <v>80.59</v>
      </c>
      <c r="E8367" s="17">
        <v>17589</v>
      </c>
      <c r="F8367" s="17">
        <v>529153.49</v>
      </c>
    </row>
    <row r="8368" spans="2:6" x14ac:dyDescent="0.25">
      <c r="B8368" s="14">
        <v>8323</v>
      </c>
      <c r="C8368" s="17">
        <v>41</v>
      </c>
      <c r="D8368" s="17">
        <v>85.76</v>
      </c>
      <c r="E8368" s="17">
        <v>14215</v>
      </c>
      <c r="F8368" s="17">
        <v>176891.59999999998</v>
      </c>
    </row>
    <row r="8369" spans="2:6" x14ac:dyDescent="0.25">
      <c r="B8369" s="14">
        <v>8324</v>
      </c>
      <c r="C8369" s="17">
        <v>40</v>
      </c>
      <c r="D8369" s="17">
        <v>80.739999999999995</v>
      </c>
      <c r="E8369" s="17">
        <v>23022</v>
      </c>
      <c r="F8369" s="17">
        <v>951701.7200000002</v>
      </c>
    </row>
    <row r="8370" spans="2:6" x14ac:dyDescent="0.25">
      <c r="B8370" s="14">
        <v>8325</v>
      </c>
      <c r="C8370" s="17">
        <v>41</v>
      </c>
      <c r="D8370" s="17">
        <v>76.61</v>
      </c>
      <c r="E8370" s="17">
        <v>11506</v>
      </c>
      <c r="F8370" s="17">
        <v>86473.339999999967</v>
      </c>
    </row>
    <row r="8371" spans="2:6" x14ac:dyDescent="0.25">
      <c r="B8371" s="14">
        <v>8326</v>
      </c>
      <c r="C8371" s="17">
        <v>45</v>
      </c>
      <c r="D8371" s="17">
        <v>101.44</v>
      </c>
      <c r="E8371" s="17">
        <v>21005</v>
      </c>
      <c r="F8371" s="17">
        <v>254022.80000000005</v>
      </c>
    </row>
    <row r="8372" spans="2:6" x14ac:dyDescent="0.25">
      <c r="B8372" s="14">
        <v>8327</v>
      </c>
      <c r="C8372" s="17">
        <v>41</v>
      </c>
      <c r="D8372" s="17">
        <v>100.78</v>
      </c>
      <c r="E8372" s="17">
        <v>23618</v>
      </c>
      <c r="F8372" s="17">
        <v>501421.95999999996</v>
      </c>
    </row>
    <row r="8373" spans="2:6" x14ac:dyDescent="0.25">
      <c r="B8373" s="14">
        <v>8328</v>
      </c>
      <c r="C8373" s="17">
        <v>40</v>
      </c>
      <c r="D8373" s="17">
        <v>85.1</v>
      </c>
      <c r="E8373" s="17">
        <v>18479</v>
      </c>
      <c r="F8373" s="17">
        <v>515598.10000000009</v>
      </c>
    </row>
    <row r="8374" spans="2:6" x14ac:dyDescent="0.25">
      <c r="B8374" s="14">
        <v>8329</v>
      </c>
      <c r="C8374" s="17">
        <v>45</v>
      </c>
      <c r="D8374" s="17">
        <v>75.88</v>
      </c>
      <c r="E8374" s="17">
        <v>23310</v>
      </c>
      <c r="F8374" s="17">
        <v>970977.20000000019</v>
      </c>
    </row>
    <row r="8375" spans="2:6" x14ac:dyDescent="0.25">
      <c r="B8375" s="14">
        <v>8330</v>
      </c>
      <c r="C8375" s="17">
        <v>39</v>
      </c>
      <c r="D8375" s="17">
        <v>76.08</v>
      </c>
      <c r="E8375" s="17">
        <v>21966</v>
      </c>
      <c r="F8375" s="17">
        <v>993386.72</v>
      </c>
    </row>
    <row r="8376" spans="2:6" x14ac:dyDescent="0.25">
      <c r="B8376" s="14">
        <v>8331</v>
      </c>
      <c r="C8376" s="17">
        <v>44</v>
      </c>
      <c r="D8376" s="17">
        <v>85.61</v>
      </c>
      <c r="E8376" s="17">
        <v>21682</v>
      </c>
      <c r="F8376" s="17">
        <v>654513.98</v>
      </c>
    </row>
    <row r="8377" spans="2:6" x14ac:dyDescent="0.25">
      <c r="B8377" s="14">
        <v>8332</v>
      </c>
      <c r="C8377" s="17">
        <v>41</v>
      </c>
      <c r="D8377" s="17">
        <v>93.98</v>
      </c>
      <c r="E8377" s="17">
        <v>8976</v>
      </c>
      <c r="F8377" s="17">
        <v>-275356.48</v>
      </c>
    </row>
    <row r="8378" spans="2:6" x14ac:dyDescent="0.25">
      <c r="B8378" s="14">
        <v>8333</v>
      </c>
      <c r="C8378" s="17">
        <v>40</v>
      </c>
      <c r="D8378" s="17">
        <v>85.66</v>
      </c>
      <c r="E8378" s="17">
        <v>16423</v>
      </c>
      <c r="F8378" s="17">
        <v>354462.82000000007</v>
      </c>
    </row>
    <row r="8379" spans="2:6" x14ac:dyDescent="0.25">
      <c r="B8379" s="14">
        <v>8334</v>
      </c>
      <c r="C8379" s="17">
        <v>41</v>
      </c>
      <c r="D8379" s="17">
        <v>76.400000000000006</v>
      </c>
      <c r="E8379" s="17">
        <v>28711</v>
      </c>
      <c r="F8379" s="17">
        <v>1492817.5999999996</v>
      </c>
    </row>
    <row r="8380" spans="2:6" x14ac:dyDescent="0.25">
      <c r="B8380" s="14">
        <v>8335</v>
      </c>
      <c r="C8380" s="17">
        <v>40</v>
      </c>
      <c r="D8380" s="17">
        <v>95.52</v>
      </c>
      <c r="E8380" s="17">
        <v>12102</v>
      </c>
      <c r="F8380" s="17">
        <v>-81765.039999999921</v>
      </c>
    </row>
    <row r="8381" spans="2:6" x14ac:dyDescent="0.25">
      <c r="B8381" s="14">
        <v>8336</v>
      </c>
      <c r="C8381" s="17">
        <v>44</v>
      </c>
      <c r="D8381" s="17">
        <v>83.72</v>
      </c>
      <c r="E8381" s="17">
        <v>19870</v>
      </c>
      <c r="F8381" s="17">
        <v>566333.60000000009</v>
      </c>
    </row>
    <row r="8382" spans="2:6" x14ac:dyDescent="0.25">
      <c r="B8382" s="14">
        <v>8337</v>
      </c>
      <c r="C8382" s="17">
        <v>40</v>
      </c>
      <c r="D8382" s="17">
        <v>85.17</v>
      </c>
      <c r="E8382" s="17">
        <v>27791</v>
      </c>
      <c r="F8382" s="17">
        <v>1201809.53</v>
      </c>
    </row>
    <row r="8383" spans="2:6" x14ac:dyDescent="0.25">
      <c r="B8383" s="14">
        <v>8338</v>
      </c>
      <c r="C8383" s="17">
        <v>42</v>
      </c>
      <c r="D8383" s="17">
        <v>84.73</v>
      </c>
      <c r="E8383" s="17">
        <v>15388</v>
      </c>
      <c r="F8383" s="17">
        <v>262090.76</v>
      </c>
    </row>
    <row r="8384" spans="2:6" x14ac:dyDescent="0.25">
      <c r="B8384" s="14">
        <v>8339</v>
      </c>
      <c r="C8384" s="17">
        <v>42</v>
      </c>
      <c r="D8384" s="17">
        <v>104.83</v>
      </c>
      <c r="E8384" s="17">
        <v>22457</v>
      </c>
      <c r="F8384" s="17">
        <v>321581.68999999994</v>
      </c>
    </row>
    <row r="8385" spans="2:6" x14ac:dyDescent="0.25">
      <c r="B8385" s="14">
        <v>8340</v>
      </c>
      <c r="C8385" s="17">
        <v>40</v>
      </c>
      <c r="D8385" s="17">
        <v>78.400000000000006</v>
      </c>
      <c r="E8385" s="17">
        <v>11258</v>
      </c>
      <c r="F8385" s="17">
        <v>57394.79999999993</v>
      </c>
    </row>
    <row r="8386" spans="2:6" x14ac:dyDescent="0.25">
      <c r="B8386" s="14">
        <v>8341</v>
      </c>
      <c r="C8386" s="17">
        <v>41</v>
      </c>
      <c r="D8386" s="17">
        <v>103.79</v>
      </c>
      <c r="E8386" s="17">
        <v>14781</v>
      </c>
      <c r="F8386" s="17">
        <v>-48721.990000000107</v>
      </c>
    </row>
    <row r="8387" spans="2:6" x14ac:dyDescent="0.25">
      <c r="B8387" s="14">
        <v>8342</v>
      </c>
      <c r="C8387" s="17">
        <v>39</v>
      </c>
      <c r="D8387" s="17">
        <v>83.39</v>
      </c>
      <c r="E8387" s="17">
        <v>12330</v>
      </c>
      <c r="F8387" s="17">
        <v>94601.300000000047</v>
      </c>
    </row>
    <row r="8388" spans="2:6" x14ac:dyDescent="0.25">
      <c r="B8388" s="14">
        <v>8343</v>
      </c>
      <c r="C8388" s="17">
        <v>42</v>
      </c>
      <c r="D8388" s="17">
        <v>93.21</v>
      </c>
      <c r="E8388" s="17">
        <v>16284</v>
      </c>
      <c r="F8388" s="17">
        <v>188756.3600000001</v>
      </c>
    </row>
    <row r="8389" spans="2:6" x14ac:dyDescent="0.25">
      <c r="B8389" s="14">
        <v>8344</v>
      </c>
      <c r="C8389" s="17">
        <v>43</v>
      </c>
      <c r="D8389" s="17">
        <v>97.21</v>
      </c>
      <c r="E8389" s="17">
        <v>13511</v>
      </c>
      <c r="F8389" s="17">
        <v>-55688.309999999939</v>
      </c>
    </row>
    <row r="8390" spans="2:6" x14ac:dyDescent="0.25">
      <c r="B8390" s="14">
        <v>8345</v>
      </c>
      <c r="C8390" s="17">
        <v>44</v>
      </c>
      <c r="D8390" s="17">
        <v>89.84</v>
      </c>
      <c r="E8390" s="17">
        <v>15615</v>
      </c>
      <c r="F8390" s="17">
        <v>167473.39999999991</v>
      </c>
    </row>
    <row r="8391" spans="2:6" x14ac:dyDescent="0.25">
      <c r="B8391" s="14">
        <v>8346</v>
      </c>
      <c r="C8391" s="17">
        <v>42</v>
      </c>
      <c r="D8391" s="17">
        <v>85.53</v>
      </c>
      <c r="E8391" s="17">
        <v>16045</v>
      </c>
      <c r="F8391" s="17">
        <v>296736.14999999991</v>
      </c>
    </row>
    <row r="8392" spans="2:6" x14ac:dyDescent="0.25">
      <c r="B8392" s="14">
        <v>8347</v>
      </c>
      <c r="C8392" s="17">
        <v>39</v>
      </c>
      <c r="D8392" s="17">
        <v>78.19</v>
      </c>
      <c r="E8392" s="17">
        <v>16882</v>
      </c>
      <c r="F8392" s="17">
        <v>531116.41999999993</v>
      </c>
    </row>
    <row r="8393" spans="2:6" x14ac:dyDescent="0.25">
      <c r="B8393" s="14">
        <v>8348</v>
      </c>
      <c r="C8393" s="17">
        <v>44</v>
      </c>
      <c r="D8393" s="17">
        <v>90.82</v>
      </c>
      <c r="E8393" s="17">
        <v>32632</v>
      </c>
      <c r="F8393" s="17">
        <v>1244321.7600000002</v>
      </c>
    </row>
    <row r="8394" spans="2:6" x14ac:dyDescent="0.25">
      <c r="B8394" s="14">
        <v>8349</v>
      </c>
      <c r="C8394" s="17">
        <v>42</v>
      </c>
      <c r="D8394" s="17">
        <v>102.8</v>
      </c>
      <c r="E8394" s="17">
        <v>20755</v>
      </c>
      <c r="F8394" s="17">
        <v>274921</v>
      </c>
    </row>
    <row r="8395" spans="2:6" x14ac:dyDescent="0.25">
      <c r="B8395" s="14">
        <v>8350</v>
      </c>
      <c r="C8395" s="17">
        <v>39</v>
      </c>
      <c r="D8395" s="17">
        <v>102.63</v>
      </c>
      <c r="E8395" s="17">
        <v>13221</v>
      </c>
      <c r="F8395" s="17">
        <v>-91511.229999999981</v>
      </c>
    </row>
    <row r="8396" spans="2:6" x14ac:dyDescent="0.25">
      <c r="B8396" s="14">
        <v>8351</v>
      </c>
      <c r="C8396" s="17">
        <v>39</v>
      </c>
      <c r="D8396" s="17">
        <v>95.48</v>
      </c>
      <c r="E8396" s="17">
        <v>13208</v>
      </c>
      <c r="F8396" s="17">
        <v>2180.1599999999162</v>
      </c>
    </row>
    <row r="8397" spans="2:6" x14ac:dyDescent="0.25">
      <c r="B8397" s="14">
        <v>8352</v>
      </c>
      <c r="C8397" s="17">
        <v>39</v>
      </c>
      <c r="D8397" s="17">
        <v>97.42</v>
      </c>
      <c r="E8397" s="17">
        <v>8657</v>
      </c>
      <c r="F8397" s="17">
        <v>-308244.94000000006</v>
      </c>
    </row>
    <row r="8398" spans="2:6" x14ac:dyDescent="0.25">
      <c r="B8398" s="14">
        <v>8353</v>
      </c>
      <c r="C8398" s="17">
        <v>39</v>
      </c>
      <c r="D8398" s="17">
        <v>86.75</v>
      </c>
      <c r="E8398" s="17">
        <v>13200</v>
      </c>
      <c r="F8398" s="17">
        <v>116900</v>
      </c>
    </row>
    <row r="8399" spans="2:6" x14ac:dyDescent="0.25">
      <c r="B8399" s="14">
        <v>8354</v>
      </c>
      <c r="C8399" s="17">
        <v>41</v>
      </c>
      <c r="D8399" s="17">
        <v>93.8</v>
      </c>
      <c r="E8399" s="17">
        <v>17524</v>
      </c>
      <c r="F8399" s="17">
        <v>275040.80000000005</v>
      </c>
    </row>
    <row r="8400" spans="2:6" x14ac:dyDescent="0.25">
      <c r="B8400" s="14">
        <v>8355</v>
      </c>
      <c r="C8400" s="17">
        <v>39</v>
      </c>
      <c r="D8400" s="17">
        <v>99.21</v>
      </c>
      <c r="E8400" s="17">
        <v>24641</v>
      </c>
      <c r="F8400" s="17">
        <v>647926.39000000013</v>
      </c>
    </row>
    <row r="8401" spans="2:6" x14ac:dyDescent="0.25">
      <c r="B8401" s="14">
        <v>8356</v>
      </c>
      <c r="C8401" s="17">
        <v>40</v>
      </c>
      <c r="D8401" s="17">
        <v>97.58</v>
      </c>
      <c r="E8401" s="17">
        <v>10894</v>
      </c>
      <c r="F8401" s="17">
        <v>-180890.52000000002</v>
      </c>
    </row>
    <row r="8402" spans="2:6" x14ac:dyDescent="0.25">
      <c r="B8402" s="14">
        <v>8357</v>
      </c>
      <c r="C8402" s="17">
        <v>45</v>
      </c>
      <c r="D8402" s="17">
        <v>104.4</v>
      </c>
      <c r="E8402" s="17">
        <v>19556</v>
      </c>
      <c r="F8402" s="17">
        <v>119977.59999999986</v>
      </c>
    </row>
    <row r="8403" spans="2:6" x14ac:dyDescent="0.25">
      <c r="B8403" s="14">
        <v>8358</v>
      </c>
      <c r="C8403" s="17">
        <v>43</v>
      </c>
      <c r="D8403" s="17">
        <v>104.51</v>
      </c>
      <c r="E8403" s="17">
        <v>19955</v>
      </c>
      <c r="F8403" s="17">
        <v>177482.94999999995</v>
      </c>
    </row>
    <row r="8404" spans="2:6" x14ac:dyDescent="0.25">
      <c r="B8404" s="14">
        <v>8359</v>
      </c>
      <c r="C8404" s="17">
        <v>41</v>
      </c>
      <c r="D8404" s="17">
        <v>78.150000000000006</v>
      </c>
      <c r="E8404" s="17">
        <v>12891</v>
      </c>
      <c r="F8404" s="17">
        <v>179346.34999999998</v>
      </c>
    </row>
    <row r="8405" spans="2:6" x14ac:dyDescent="0.25">
      <c r="B8405" s="14">
        <v>8360</v>
      </c>
      <c r="C8405" s="17">
        <v>45</v>
      </c>
      <c r="D8405" s="17">
        <v>93.93</v>
      </c>
      <c r="E8405" s="17">
        <v>17267</v>
      </c>
      <c r="F8405" s="17">
        <v>187228.68999999983</v>
      </c>
    </row>
    <row r="8406" spans="2:6" x14ac:dyDescent="0.25">
      <c r="B8406" s="14">
        <v>8361</v>
      </c>
      <c r="C8406" s="17">
        <v>42</v>
      </c>
      <c r="D8406" s="17">
        <v>89.86</v>
      </c>
      <c r="E8406" s="17">
        <v>13735</v>
      </c>
      <c r="F8406" s="17">
        <v>72167.900000000023</v>
      </c>
    </row>
    <row r="8407" spans="2:6" x14ac:dyDescent="0.25">
      <c r="B8407" s="14">
        <v>8362</v>
      </c>
      <c r="C8407" s="17">
        <v>39</v>
      </c>
      <c r="D8407" s="17">
        <v>99.67</v>
      </c>
      <c r="E8407" s="17">
        <v>25661</v>
      </c>
      <c r="F8407" s="17">
        <v>698128.12999999989</v>
      </c>
    </row>
    <row r="8408" spans="2:6" x14ac:dyDescent="0.25">
      <c r="B8408" s="14">
        <v>8363</v>
      </c>
      <c r="C8408" s="17">
        <v>42</v>
      </c>
      <c r="D8408" s="17">
        <v>92.76</v>
      </c>
      <c r="E8408" s="17">
        <v>21373</v>
      </c>
      <c r="F8408" s="17">
        <v>523001.51999999979</v>
      </c>
    </row>
    <row r="8409" spans="2:6" x14ac:dyDescent="0.25">
      <c r="B8409" s="14">
        <v>8364</v>
      </c>
      <c r="C8409" s="17">
        <v>39</v>
      </c>
      <c r="D8409" s="17">
        <v>82.45</v>
      </c>
      <c r="E8409" s="17">
        <v>21988</v>
      </c>
      <c r="F8409" s="17">
        <v>855169.39999999991</v>
      </c>
    </row>
    <row r="8410" spans="2:6" x14ac:dyDescent="0.25">
      <c r="B8410" s="14">
        <v>8365</v>
      </c>
      <c r="C8410" s="17">
        <v>42</v>
      </c>
      <c r="D8410" s="17">
        <v>96.6</v>
      </c>
      <c r="E8410" s="17">
        <v>19947</v>
      </c>
      <c r="F8410" s="17">
        <v>354798.80000000005</v>
      </c>
    </row>
    <row r="8411" spans="2:6" x14ac:dyDescent="0.25">
      <c r="B8411" s="14">
        <v>8366</v>
      </c>
      <c r="C8411" s="17">
        <v>43</v>
      </c>
      <c r="D8411" s="17">
        <v>84.31</v>
      </c>
      <c r="E8411" s="17">
        <v>20075</v>
      </c>
      <c r="F8411" s="17">
        <v>589176.75</v>
      </c>
    </row>
    <row r="8412" spans="2:6" x14ac:dyDescent="0.25">
      <c r="B8412" s="14">
        <v>8367</v>
      </c>
      <c r="C8412" s="17">
        <v>44</v>
      </c>
      <c r="D8412" s="17">
        <v>101.16</v>
      </c>
      <c r="E8412" s="17">
        <v>8587</v>
      </c>
      <c r="F8412" s="17">
        <v>-387675.92</v>
      </c>
    </row>
    <row r="8413" spans="2:6" x14ac:dyDescent="0.25">
      <c r="B8413" s="14">
        <v>8368</v>
      </c>
      <c r="C8413" s="17">
        <v>42</v>
      </c>
      <c r="D8413" s="17">
        <v>92.64</v>
      </c>
      <c r="E8413" s="17">
        <v>13274</v>
      </c>
      <c r="F8413" s="17">
        <v>4314.640000000014</v>
      </c>
    </row>
    <row r="8414" spans="2:6" x14ac:dyDescent="0.25">
      <c r="B8414" s="14">
        <v>8369</v>
      </c>
      <c r="C8414" s="17">
        <v>40</v>
      </c>
      <c r="D8414" s="17">
        <v>78.67</v>
      </c>
      <c r="E8414" s="17">
        <v>17584</v>
      </c>
      <c r="F8414" s="17">
        <v>562522.72</v>
      </c>
    </row>
    <row r="8415" spans="2:6" x14ac:dyDescent="0.25">
      <c r="B8415" s="14">
        <v>8370</v>
      </c>
      <c r="C8415" s="17">
        <v>42</v>
      </c>
      <c r="D8415" s="17">
        <v>75.13</v>
      </c>
      <c r="E8415" s="17">
        <v>18246</v>
      </c>
      <c r="F8415" s="17">
        <v>643800.02</v>
      </c>
    </row>
    <row r="8416" spans="2:6" x14ac:dyDescent="0.25">
      <c r="B8416" s="14">
        <v>8371</v>
      </c>
      <c r="C8416" s="17">
        <v>42</v>
      </c>
      <c r="D8416" s="17">
        <v>97.75</v>
      </c>
      <c r="E8416" s="17">
        <v>15120</v>
      </c>
      <c r="F8416" s="17">
        <v>45860</v>
      </c>
    </row>
    <row r="8417" spans="2:6" x14ac:dyDescent="0.25">
      <c r="B8417" s="14">
        <v>8372</v>
      </c>
      <c r="C8417" s="17">
        <v>40</v>
      </c>
      <c r="D8417" s="17">
        <v>91.72</v>
      </c>
      <c r="E8417" s="17">
        <v>25746</v>
      </c>
      <c r="F8417" s="17">
        <v>882190.88000000012</v>
      </c>
    </row>
    <row r="8418" spans="2:6" x14ac:dyDescent="0.25">
      <c r="B8418" s="14">
        <v>8373</v>
      </c>
      <c r="C8418" s="17">
        <v>43</v>
      </c>
      <c r="D8418" s="17">
        <v>103.95</v>
      </c>
      <c r="E8418" s="17">
        <v>14554</v>
      </c>
      <c r="F8418" s="17">
        <v>-92464.300000000047</v>
      </c>
    </row>
    <row r="8419" spans="2:6" x14ac:dyDescent="0.25">
      <c r="B8419" s="14">
        <v>8374</v>
      </c>
      <c r="C8419" s="17">
        <v>42</v>
      </c>
      <c r="D8419" s="17">
        <v>80.06</v>
      </c>
      <c r="E8419" s="17">
        <v>14997</v>
      </c>
      <c r="F8419" s="17">
        <v>303869.17999999993</v>
      </c>
    </row>
    <row r="8420" spans="2:6" x14ac:dyDescent="0.25">
      <c r="B8420" s="14">
        <v>8375</v>
      </c>
      <c r="C8420" s="17">
        <v>41</v>
      </c>
      <c r="D8420" s="17">
        <v>79.95</v>
      </c>
      <c r="E8420" s="17">
        <v>17367</v>
      </c>
      <c r="F8420" s="17">
        <v>505494.34999999986</v>
      </c>
    </row>
    <row r="8421" spans="2:6" x14ac:dyDescent="0.25">
      <c r="B8421" s="14">
        <v>8376</v>
      </c>
      <c r="C8421" s="17">
        <v>42</v>
      </c>
      <c r="D8421" s="17">
        <v>104.74</v>
      </c>
      <c r="E8421" s="17">
        <v>9638</v>
      </c>
      <c r="F8421" s="17">
        <v>-346318.11999999994</v>
      </c>
    </row>
    <row r="8422" spans="2:6" x14ac:dyDescent="0.25">
      <c r="B8422" s="14">
        <v>8377</v>
      </c>
      <c r="C8422" s="17">
        <v>43</v>
      </c>
      <c r="D8422" s="17">
        <v>79.98</v>
      </c>
      <c r="E8422" s="17">
        <v>19691</v>
      </c>
      <c r="F8422" s="17">
        <v>646909.81999999983</v>
      </c>
    </row>
    <row r="8423" spans="2:6" x14ac:dyDescent="0.25">
      <c r="B8423" s="14">
        <v>8378</v>
      </c>
      <c r="C8423" s="17">
        <v>44</v>
      </c>
      <c r="D8423" s="17">
        <v>75.06</v>
      </c>
      <c r="E8423" s="17">
        <v>23596</v>
      </c>
      <c r="F8423" s="17">
        <v>1036264.24</v>
      </c>
    </row>
    <row r="8424" spans="2:6" x14ac:dyDescent="0.25">
      <c r="B8424" s="14">
        <v>8379</v>
      </c>
      <c r="C8424" s="17">
        <v>42</v>
      </c>
      <c r="D8424" s="17">
        <v>101.46</v>
      </c>
      <c r="E8424" s="17">
        <v>22476</v>
      </c>
      <c r="F8424" s="17">
        <v>398317.04000000004</v>
      </c>
    </row>
    <row r="8425" spans="2:6" x14ac:dyDescent="0.25">
      <c r="B8425" s="14">
        <v>8380</v>
      </c>
      <c r="C8425" s="17">
        <v>42</v>
      </c>
      <c r="D8425" s="17">
        <v>76.34</v>
      </c>
      <c r="E8425" s="17">
        <v>9696</v>
      </c>
      <c r="F8425" s="17">
        <v>-67920.640000000014</v>
      </c>
    </row>
    <row r="8426" spans="2:6" x14ac:dyDescent="0.25">
      <c r="B8426" s="14">
        <v>8381</v>
      </c>
      <c r="C8426" s="17">
        <v>42</v>
      </c>
      <c r="D8426" s="17">
        <v>94.17</v>
      </c>
      <c r="E8426" s="17">
        <v>22567</v>
      </c>
      <c r="F8426" s="17">
        <v>567884.60999999987</v>
      </c>
    </row>
    <row r="8427" spans="2:6" x14ac:dyDescent="0.25">
      <c r="B8427" s="14">
        <v>8382</v>
      </c>
      <c r="C8427" s="17">
        <v>44</v>
      </c>
      <c r="D8427" s="17">
        <v>103.43</v>
      </c>
      <c r="E8427" s="17">
        <v>21367</v>
      </c>
      <c r="F8427" s="17">
        <v>251896.18999999994</v>
      </c>
    </row>
    <row r="8428" spans="2:6" x14ac:dyDescent="0.25">
      <c r="B8428" s="14">
        <v>8383</v>
      </c>
      <c r="C8428" s="17">
        <v>43</v>
      </c>
      <c r="D8428" s="17">
        <v>101.31</v>
      </c>
      <c r="E8428" s="17">
        <v>20617</v>
      </c>
      <c r="F8428" s="17">
        <v>277543.73</v>
      </c>
    </row>
    <row r="8429" spans="2:6" x14ac:dyDescent="0.25">
      <c r="B8429" s="14">
        <v>8384</v>
      </c>
      <c r="C8429" s="17">
        <v>40</v>
      </c>
      <c r="D8429" s="17">
        <v>96.96</v>
      </c>
      <c r="E8429" s="17">
        <v>17736</v>
      </c>
      <c r="F8429" s="17">
        <v>250341.44000000018</v>
      </c>
    </row>
    <row r="8430" spans="2:6" x14ac:dyDescent="0.25">
      <c r="B8430" s="14">
        <v>8385</v>
      </c>
      <c r="C8430" s="17">
        <v>44</v>
      </c>
      <c r="D8430" s="17">
        <v>80.86</v>
      </c>
      <c r="E8430" s="17">
        <v>17557</v>
      </c>
      <c r="F8430" s="17">
        <v>451675.98</v>
      </c>
    </row>
    <row r="8431" spans="2:6" x14ac:dyDescent="0.25">
      <c r="B8431" s="14">
        <v>8386</v>
      </c>
      <c r="C8431" s="17">
        <v>41</v>
      </c>
      <c r="D8431" s="17">
        <v>97.03</v>
      </c>
      <c r="E8431" s="17">
        <v>18759</v>
      </c>
      <c r="F8431" s="17">
        <v>293736.23</v>
      </c>
    </row>
    <row r="8432" spans="2:6" x14ac:dyDescent="0.25">
      <c r="B8432" s="14">
        <v>8387</v>
      </c>
      <c r="C8432" s="17">
        <v>41</v>
      </c>
      <c r="D8432" s="17">
        <v>102.14</v>
      </c>
      <c r="E8432" s="17">
        <v>26856</v>
      </c>
      <c r="F8432" s="17">
        <v>650176.15999999992</v>
      </c>
    </row>
    <row r="8433" spans="2:6" x14ac:dyDescent="0.25">
      <c r="B8433" s="14">
        <v>8388</v>
      </c>
      <c r="C8433" s="17">
        <v>42</v>
      </c>
      <c r="D8433" s="17">
        <v>98.64</v>
      </c>
      <c r="E8433" s="17">
        <v>16666</v>
      </c>
      <c r="F8433" s="17">
        <v>122627.76000000001</v>
      </c>
    </row>
    <row r="8434" spans="2:6" x14ac:dyDescent="0.25">
      <c r="B8434" s="14">
        <v>8389</v>
      </c>
      <c r="C8434" s="17">
        <v>43</v>
      </c>
      <c r="D8434" s="17">
        <v>89.68</v>
      </c>
      <c r="E8434" s="17">
        <v>29229</v>
      </c>
      <c r="F8434" s="17">
        <v>1088467.2799999998</v>
      </c>
    </row>
    <row r="8435" spans="2:6" x14ac:dyDescent="0.25">
      <c r="B8435" s="14">
        <v>8390</v>
      </c>
      <c r="C8435" s="17">
        <v>39</v>
      </c>
      <c r="D8435" s="17">
        <v>82.73</v>
      </c>
      <c r="E8435" s="17">
        <v>16934</v>
      </c>
      <c r="F8435" s="17">
        <v>458490.17999999993</v>
      </c>
    </row>
    <row r="8436" spans="2:6" x14ac:dyDescent="0.25">
      <c r="B8436" s="14">
        <v>8391</v>
      </c>
      <c r="C8436" s="17">
        <v>42</v>
      </c>
      <c r="D8436" s="17">
        <v>103.66</v>
      </c>
      <c r="E8436" s="17">
        <v>21284</v>
      </c>
      <c r="F8436" s="17">
        <v>285288.56000000006</v>
      </c>
    </row>
    <row r="8437" spans="2:6" x14ac:dyDescent="0.25">
      <c r="B8437" s="14">
        <v>8392</v>
      </c>
      <c r="C8437" s="17">
        <v>42</v>
      </c>
      <c r="D8437" s="17">
        <v>97.91</v>
      </c>
      <c r="E8437" s="17">
        <v>23863</v>
      </c>
      <c r="F8437" s="17">
        <v>560064.67000000016</v>
      </c>
    </row>
    <row r="8438" spans="2:6" x14ac:dyDescent="0.25">
      <c r="B8438" s="14">
        <v>8393</v>
      </c>
      <c r="C8438" s="17">
        <v>39</v>
      </c>
      <c r="D8438" s="17">
        <v>99.91</v>
      </c>
      <c r="E8438" s="17">
        <v>20116</v>
      </c>
      <c r="F8438" s="17">
        <v>358770.44000000018</v>
      </c>
    </row>
    <row r="8439" spans="2:6" x14ac:dyDescent="0.25">
      <c r="B8439" s="14">
        <v>8394</v>
      </c>
      <c r="C8439" s="17">
        <v>39</v>
      </c>
      <c r="D8439" s="17">
        <v>93.69</v>
      </c>
      <c r="E8439" s="17">
        <v>11437</v>
      </c>
      <c r="F8439" s="17">
        <v>-91612.530000000028</v>
      </c>
    </row>
    <row r="8440" spans="2:6" x14ac:dyDescent="0.25">
      <c r="B8440" s="14">
        <v>8395</v>
      </c>
      <c r="C8440" s="17">
        <v>40</v>
      </c>
      <c r="D8440" s="17">
        <v>93.84</v>
      </c>
      <c r="E8440" s="17">
        <v>18113</v>
      </c>
      <c r="F8440" s="17">
        <v>330243.07999999984</v>
      </c>
    </row>
    <row r="8441" spans="2:6" x14ac:dyDescent="0.25">
      <c r="B8441" s="14">
        <v>8396</v>
      </c>
      <c r="C8441" s="17">
        <v>44</v>
      </c>
      <c r="D8441" s="17">
        <v>82.07</v>
      </c>
      <c r="E8441" s="17">
        <v>19703</v>
      </c>
      <c r="F8441" s="17">
        <v>586939.79</v>
      </c>
    </row>
    <row r="8442" spans="2:6" x14ac:dyDescent="0.25">
      <c r="B8442" s="14">
        <v>8397</v>
      </c>
      <c r="C8442" s="17">
        <v>40</v>
      </c>
      <c r="D8442" s="17">
        <v>99.87</v>
      </c>
      <c r="E8442" s="17">
        <v>16546</v>
      </c>
      <c r="F8442" s="17">
        <v>128364.97999999998</v>
      </c>
    </row>
    <row r="8443" spans="2:6" x14ac:dyDescent="0.25">
      <c r="B8443" s="14">
        <v>8398</v>
      </c>
      <c r="C8443" s="17">
        <v>45</v>
      </c>
      <c r="D8443" s="17">
        <v>104.46</v>
      </c>
      <c r="E8443" s="17">
        <v>14084</v>
      </c>
      <c r="F8443" s="17">
        <v>-152278.6399999999</v>
      </c>
    </row>
    <row r="8444" spans="2:6" x14ac:dyDescent="0.25">
      <c r="B8444" s="14">
        <v>8399</v>
      </c>
      <c r="C8444" s="17">
        <v>45</v>
      </c>
      <c r="D8444" s="17">
        <v>87.19</v>
      </c>
      <c r="E8444" s="17">
        <v>21393</v>
      </c>
      <c r="F8444" s="17">
        <v>579266.33000000007</v>
      </c>
    </row>
    <row r="8445" spans="2:6" x14ac:dyDescent="0.25">
      <c r="B8445" s="14">
        <v>8400</v>
      </c>
      <c r="C8445" s="17">
        <v>43</v>
      </c>
      <c r="D8445" s="17">
        <v>81.849999999999994</v>
      </c>
      <c r="E8445" s="17">
        <v>20108</v>
      </c>
      <c r="F8445" s="17">
        <v>641008.20000000019</v>
      </c>
    </row>
    <row r="8446" spans="2:6" x14ac:dyDescent="0.25">
      <c r="B8446" s="14">
        <v>8401</v>
      </c>
      <c r="C8446" s="17">
        <v>41</v>
      </c>
      <c r="D8446" s="17">
        <v>79.87</v>
      </c>
      <c r="E8446" s="17">
        <v>20346</v>
      </c>
      <c r="F8446" s="17">
        <v>739632.98</v>
      </c>
    </row>
    <row r="8447" spans="2:6" x14ac:dyDescent="0.25">
      <c r="B8447" s="14">
        <v>8402</v>
      </c>
      <c r="C8447" s="17">
        <v>41</v>
      </c>
      <c r="D8447" s="17">
        <v>86.32</v>
      </c>
      <c r="E8447" s="17">
        <v>18738</v>
      </c>
      <c r="F8447" s="17">
        <v>493139.84000000008</v>
      </c>
    </row>
    <row r="8448" spans="2:6" x14ac:dyDescent="0.25">
      <c r="B8448" s="14">
        <v>8403</v>
      </c>
      <c r="C8448" s="17">
        <v>42</v>
      </c>
      <c r="D8448" s="17">
        <v>79.31</v>
      </c>
      <c r="E8448" s="17">
        <v>24853</v>
      </c>
      <c r="F8448" s="17">
        <v>1080829.5699999998</v>
      </c>
    </row>
    <row r="8449" spans="2:6" x14ac:dyDescent="0.25">
      <c r="B8449" s="14">
        <v>8404</v>
      </c>
      <c r="C8449" s="17">
        <v>39</v>
      </c>
      <c r="D8449" s="17">
        <v>99.84</v>
      </c>
      <c r="E8449" s="17">
        <v>10530</v>
      </c>
      <c r="F8449" s="17">
        <v>-216515.20000000007</v>
      </c>
    </row>
    <row r="8450" spans="2:6" x14ac:dyDescent="0.25">
      <c r="B8450" s="14">
        <v>8405</v>
      </c>
      <c r="C8450" s="17">
        <v>40</v>
      </c>
      <c r="D8450" s="17">
        <v>85.22</v>
      </c>
      <c r="E8450" s="17">
        <v>24766</v>
      </c>
      <c r="F8450" s="17">
        <v>977235.48</v>
      </c>
    </row>
    <row r="8451" spans="2:6" x14ac:dyDescent="0.25">
      <c r="B8451" s="14">
        <v>8406</v>
      </c>
      <c r="C8451" s="17">
        <v>42</v>
      </c>
      <c r="D8451" s="17">
        <v>75.510000000000005</v>
      </c>
      <c r="E8451" s="17">
        <v>17740</v>
      </c>
      <c r="F8451" s="17">
        <v>595632.59999999986</v>
      </c>
    </row>
    <row r="8452" spans="2:6" x14ac:dyDescent="0.25">
      <c r="B8452" s="14">
        <v>8407</v>
      </c>
      <c r="C8452" s="17">
        <v>42</v>
      </c>
      <c r="D8452" s="17">
        <v>96.76</v>
      </c>
      <c r="E8452" s="17">
        <v>14790</v>
      </c>
      <c r="F8452" s="17">
        <v>40949.599999999977</v>
      </c>
    </row>
    <row r="8453" spans="2:6" x14ac:dyDescent="0.25">
      <c r="B8453" s="14">
        <v>8408</v>
      </c>
      <c r="C8453" s="17">
        <v>45</v>
      </c>
      <c r="D8453" s="17">
        <v>76.790000000000006</v>
      </c>
      <c r="E8453" s="17">
        <v>12242</v>
      </c>
      <c r="F8453" s="17">
        <v>95204.819999999949</v>
      </c>
    </row>
    <row r="8454" spans="2:6" x14ac:dyDescent="0.25">
      <c r="B8454" s="14">
        <v>8409</v>
      </c>
      <c r="C8454" s="17">
        <v>42</v>
      </c>
      <c r="D8454" s="17">
        <v>83.2</v>
      </c>
      <c r="E8454" s="17">
        <v>23557</v>
      </c>
      <c r="F8454" s="17">
        <v>888506.59999999986</v>
      </c>
    </row>
    <row r="8455" spans="2:6" x14ac:dyDescent="0.25">
      <c r="B8455" s="14">
        <v>8410</v>
      </c>
      <c r="C8455" s="17">
        <v>41</v>
      </c>
      <c r="D8455" s="17">
        <v>80.09</v>
      </c>
      <c r="E8455" s="17">
        <v>16880</v>
      </c>
      <c r="F8455" s="17">
        <v>465120.80000000005</v>
      </c>
    </row>
    <row r="8456" spans="2:6" x14ac:dyDescent="0.25">
      <c r="B8456" s="14">
        <v>8411</v>
      </c>
      <c r="C8456" s="17">
        <v>42</v>
      </c>
      <c r="D8456" s="17">
        <v>82.41</v>
      </c>
      <c r="E8456" s="17">
        <v>24649</v>
      </c>
      <c r="F8456" s="17">
        <v>988568.91000000015</v>
      </c>
    </row>
    <row r="8457" spans="2:6" x14ac:dyDescent="0.25">
      <c r="B8457" s="14">
        <v>8412</v>
      </c>
      <c r="C8457" s="17">
        <v>40</v>
      </c>
      <c r="D8457" s="17">
        <v>95.48</v>
      </c>
      <c r="E8457" s="17">
        <v>6637</v>
      </c>
      <c r="F8457" s="17">
        <v>-428417.76</v>
      </c>
    </row>
    <row r="8458" spans="2:6" x14ac:dyDescent="0.25">
      <c r="B8458" s="14">
        <v>8413</v>
      </c>
      <c r="C8458" s="17">
        <v>45</v>
      </c>
      <c r="D8458" s="17">
        <v>89.28</v>
      </c>
      <c r="E8458" s="17">
        <v>22619</v>
      </c>
      <c r="F8458" s="17">
        <v>613901.67999999993</v>
      </c>
    </row>
    <row r="8459" spans="2:6" x14ac:dyDescent="0.25">
      <c r="B8459" s="14">
        <v>8414</v>
      </c>
      <c r="C8459" s="17">
        <v>42</v>
      </c>
      <c r="D8459" s="17">
        <v>89.68</v>
      </c>
      <c r="E8459" s="17">
        <v>18017</v>
      </c>
      <c r="F8459" s="17">
        <v>362904.43999999994</v>
      </c>
    </row>
    <row r="8460" spans="2:6" x14ac:dyDescent="0.25">
      <c r="B8460" s="14">
        <v>8415</v>
      </c>
      <c r="C8460" s="17">
        <v>42</v>
      </c>
      <c r="D8460" s="17">
        <v>78.48</v>
      </c>
      <c r="E8460" s="17">
        <v>22460</v>
      </c>
      <c r="F8460" s="17">
        <v>913559.2</v>
      </c>
    </row>
    <row r="8461" spans="2:6" x14ac:dyDescent="0.25">
      <c r="B8461" s="14">
        <v>8416</v>
      </c>
      <c r="C8461" s="17">
        <v>43</v>
      </c>
      <c r="D8461" s="17">
        <v>85.65</v>
      </c>
      <c r="E8461" s="17">
        <v>26395</v>
      </c>
      <c r="F8461" s="17">
        <v>1006888.2499999998</v>
      </c>
    </row>
    <row r="8462" spans="2:6" x14ac:dyDescent="0.25">
      <c r="B8462" s="14">
        <v>8417</v>
      </c>
      <c r="C8462" s="17">
        <v>41</v>
      </c>
      <c r="D8462" s="17">
        <v>83.67</v>
      </c>
      <c r="E8462" s="17">
        <v>10175</v>
      </c>
      <c r="F8462" s="17">
        <v>-93692.25</v>
      </c>
    </row>
    <row r="8463" spans="2:6" x14ac:dyDescent="0.25">
      <c r="B8463" s="14">
        <v>8418</v>
      </c>
      <c r="C8463" s="17">
        <v>42</v>
      </c>
      <c r="D8463" s="17">
        <v>94.62</v>
      </c>
      <c r="E8463" s="17">
        <v>25941</v>
      </c>
      <c r="F8463" s="17">
        <v>768199.57999999984</v>
      </c>
    </row>
    <row r="8464" spans="2:6" x14ac:dyDescent="0.25">
      <c r="B8464" s="14">
        <v>8419</v>
      </c>
      <c r="C8464" s="17">
        <v>43</v>
      </c>
      <c r="D8464" s="17">
        <v>75.36</v>
      </c>
      <c r="E8464" s="17">
        <v>21281</v>
      </c>
      <c r="F8464" s="17">
        <v>866099.84000000008</v>
      </c>
    </row>
    <row r="8465" spans="2:6" x14ac:dyDescent="0.25">
      <c r="B8465" s="14">
        <v>8420</v>
      </c>
      <c r="C8465" s="17">
        <v>41</v>
      </c>
      <c r="D8465" s="17">
        <v>100.39</v>
      </c>
      <c r="E8465" s="17">
        <v>18839</v>
      </c>
      <c r="F8465" s="17">
        <v>235314.79000000004</v>
      </c>
    </row>
    <row r="8466" spans="2:6" x14ac:dyDescent="0.25">
      <c r="B8466" s="14">
        <v>8421</v>
      </c>
      <c r="C8466" s="17">
        <v>39</v>
      </c>
      <c r="D8466" s="17">
        <v>89.12</v>
      </c>
      <c r="E8466" s="17">
        <v>18707</v>
      </c>
      <c r="F8466" s="17">
        <v>475952.15999999992</v>
      </c>
    </row>
    <row r="8467" spans="2:6" x14ac:dyDescent="0.25">
      <c r="B8467" s="14">
        <v>8422</v>
      </c>
      <c r="C8467" s="17">
        <v>39</v>
      </c>
      <c r="D8467" s="17">
        <v>98.86</v>
      </c>
      <c r="E8467" s="17">
        <v>13663</v>
      </c>
      <c r="F8467" s="17">
        <v>-14644.179999999935</v>
      </c>
    </row>
    <row r="8468" spans="2:6" x14ac:dyDescent="0.25">
      <c r="B8468" s="14">
        <v>8423</v>
      </c>
      <c r="C8468" s="17">
        <v>43</v>
      </c>
      <c r="D8468" s="17">
        <v>84.4</v>
      </c>
      <c r="E8468" s="17">
        <v>15517</v>
      </c>
      <c r="F8468" s="17">
        <v>261017.19999999995</v>
      </c>
    </row>
    <row r="8469" spans="2:6" x14ac:dyDescent="0.25">
      <c r="B8469" s="14">
        <v>8424</v>
      </c>
      <c r="C8469" s="17">
        <v>41</v>
      </c>
      <c r="D8469" s="17">
        <v>94.47</v>
      </c>
      <c r="E8469" s="17">
        <v>11224</v>
      </c>
      <c r="F8469" s="17">
        <v>-136939.28000000003</v>
      </c>
    </row>
    <row r="8470" spans="2:6" x14ac:dyDescent="0.25">
      <c r="B8470" s="14">
        <v>8425</v>
      </c>
      <c r="C8470" s="17">
        <v>43</v>
      </c>
      <c r="D8470" s="17">
        <v>79.86</v>
      </c>
      <c r="E8470" s="17">
        <v>11660</v>
      </c>
      <c r="F8470" s="17">
        <v>37792.400000000023</v>
      </c>
    </row>
    <row r="8471" spans="2:6" x14ac:dyDescent="0.25">
      <c r="B8471" s="14">
        <v>8426</v>
      </c>
      <c r="C8471" s="17">
        <v>43</v>
      </c>
      <c r="D8471" s="17">
        <v>90.38</v>
      </c>
      <c r="E8471" s="17">
        <v>13715</v>
      </c>
      <c r="F8471" s="17">
        <v>49978.300000000047</v>
      </c>
    </row>
    <row r="8472" spans="2:6" x14ac:dyDescent="0.25">
      <c r="B8472" s="14">
        <v>8427</v>
      </c>
      <c r="C8472" s="17">
        <v>40</v>
      </c>
      <c r="D8472" s="17">
        <v>95.45</v>
      </c>
      <c r="E8472" s="17">
        <v>16874</v>
      </c>
      <c r="F8472" s="17">
        <v>222342.69999999995</v>
      </c>
    </row>
    <row r="8473" spans="2:6" x14ac:dyDescent="0.25">
      <c r="B8473" s="14">
        <v>8428</v>
      </c>
      <c r="C8473" s="17">
        <v>42</v>
      </c>
      <c r="D8473" s="17">
        <v>92.63</v>
      </c>
      <c r="E8473" s="17">
        <v>18074</v>
      </c>
      <c r="F8473" s="17">
        <v>313423.38000000012</v>
      </c>
    </row>
    <row r="8474" spans="2:6" x14ac:dyDescent="0.25">
      <c r="B8474" s="14">
        <v>8429</v>
      </c>
      <c r="C8474" s="17">
        <v>41</v>
      </c>
      <c r="D8474" s="17">
        <v>104.61</v>
      </c>
      <c r="E8474" s="17">
        <v>20052</v>
      </c>
      <c r="F8474" s="17">
        <v>220576.28000000003</v>
      </c>
    </row>
    <row r="8475" spans="2:6" x14ac:dyDescent="0.25">
      <c r="B8475" s="14">
        <v>8430</v>
      </c>
      <c r="C8475" s="17">
        <v>42</v>
      </c>
      <c r="D8475" s="17">
        <v>83.22</v>
      </c>
      <c r="E8475" s="17">
        <v>11129</v>
      </c>
      <c r="F8475" s="17">
        <v>-28902.380000000005</v>
      </c>
    </row>
    <row r="8476" spans="2:6" x14ac:dyDescent="0.25">
      <c r="B8476" s="14">
        <v>8431</v>
      </c>
      <c r="C8476" s="17">
        <v>40</v>
      </c>
      <c r="D8476" s="17">
        <v>100.13</v>
      </c>
      <c r="E8476" s="17">
        <v>11059</v>
      </c>
      <c r="F8476" s="17">
        <v>-198956.66999999993</v>
      </c>
    </row>
    <row r="8477" spans="2:6" x14ac:dyDescent="0.25">
      <c r="B8477" s="14">
        <v>8432</v>
      </c>
      <c r="C8477" s="17">
        <v>44</v>
      </c>
      <c r="D8477" s="17">
        <v>99.78</v>
      </c>
      <c r="E8477" s="17">
        <v>16782</v>
      </c>
      <c r="F8477" s="17">
        <v>76702.040000000037</v>
      </c>
    </row>
    <row r="8478" spans="2:6" x14ac:dyDescent="0.25">
      <c r="B8478" s="14">
        <v>8433</v>
      </c>
      <c r="C8478" s="17">
        <v>42</v>
      </c>
      <c r="D8478" s="17">
        <v>98.52</v>
      </c>
      <c r="E8478" s="17">
        <v>12511</v>
      </c>
      <c r="F8478" s="17">
        <v>-118356.71999999997</v>
      </c>
    </row>
    <row r="8479" spans="2:6" x14ac:dyDescent="0.25">
      <c r="B8479" s="14">
        <v>8434</v>
      </c>
      <c r="C8479" s="17">
        <v>44</v>
      </c>
      <c r="D8479" s="17">
        <v>101.67</v>
      </c>
      <c r="E8479" s="17">
        <v>18553</v>
      </c>
      <c r="F8479" s="17">
        <v>139431.49</v>
      </c>
    </row>
    <row r="8480" spans="2:6" x14ac:dyDescent="0.25">
      <c r="B8480" s="14">
        <v>8435</v>
      </c>
      <c r="C8480" s="17">
        <v>41</v>
      </c>
      <c r="D8480" s="17">
        <v>80.77</v>
      </c>
      <c r="E8480" s="17">
        <v>11382</v>
      </c>
      <c r="F8480" s="17">
        <v>29031.860000000102</v>
      </c>
    </row>
    <row r="8481" spans="2:6" x14ac:dyDescent="0.25">
      <c r="B8481" s="14">
        <v>8436</v>
      </c>
      <c r="C8481" s="17">
        <v>43</v>
      </c>
      <c r="D8481" s="17">
        <v>92.6</v>
      </c>
      <c r="E8481" s="17">
        <v>14097</v>
      </c>
      <c r="F8481" s="17">
        <v>43749.800000000047</v>
      </c>
    </row>
    <row r="8482" spans="2:6" x14ac:dyDescent="0.25">
      <c r="B8482" s="14">
        <v>8437</v>
      </c>
      <c r="C8482" s="17">
        <v>44</v>
      </c>
      <c r="D8482" s="17">
        <v>83.72</v>
      </c>
      <c r="E8482" s="17">
        <v>19522</v>
      </c>
      <c r="F8482" s="17">
        <v>541528.15999999992</v>
      </c>
    </row>
    <row r="8483" spans="2:6" x14ac:dyDescent="0.25">
      <c r="B8483" s="14">
        <v>8438</v>
      </c>
      <c r="C8483" s="17">
        <v>39</v>
      </c>
      <c r="D8483" s="17">
        <v>77.040000000000006</v>
      </c>
      <c r="E8483" s="17">
        <v>19236</v>
      </c>
      <c r="F8483" s="17">
        <v>745818.55999999982</v>
      </c>
    </row>
    <row r="8484" spans="2:6" x14ac:dyDescent="0.25">
      <c r="B8484" s="14">
        <v>8439</v>
      </c>
      <c r="C8484" s="17">
        <v>41</v>
      </c>
      <c r="D8484" s="17">
        <v>93.84</v>
      </c>
      <c r="E8484" s="17">
        <v>12994</v>
      </c>
      <c r="F8484" s="17">
        <v>-16304.960000000079</v>
      </c>
    </row>
    <row r="8485" spans="2:6" x14ac:dyDescent="0.25">
      <c r="B8485" s="14">
        <v>8440</v>
      </c>
      <c r="C8485" s="17">
        <v>41</v>
      </c>
      <c r="D8485" s="17">
        <v>103.82</v>
      </c>
      <c r="E8485" s="17">
        <v>14047</v>
      </c>
      <c r="F8485" s="17">
        <v>-88933.539999999921</v>
      </c>
    </row>
    <row r="8486" spans="2:6" x14ac:dyDescent="0.25">
      <c r="B8486" s="14">
        <v>8441</v>
      </c>
      <c r="C8486" s="17">
        <v>39</v>
      </c>
      <c r="D8486" s="17">
        <v>85.92</v>
      </c>
      <c r="E8486" s="17">
        <v>9400</v>
      </c>
      <c r="F8486" s="17">
        <v>-153648</v>
      </c>
    </row>
    <row r="8487" spans="2:6" x14ac:dyDescent="0.25">
      <c r="B8487" s="14">
        <v>8442</v>
      </c>
      <c r="C8487" s="17">
        <v>40</v>
      </c>
      <c r="D8487" s="17">
        <v>104.71</v>
      </c>
      <c r="E8487" s="17">
        <v>19316</v>
      </c>
      <c r="F8487" s="17">
        <v>198665.64000000013</v>
      </c>
    </row>
    <row r="8488" spans="2:6" x14ac:dyDescent="0.25">
      <c r="B8488" s="14">
        <v>8443</v>
      </c>
      <c r="C8488" s="17">
        <v>41</v>
      </c>
      <c r="D8488" s="17">
        <v>85.91</v>
      </c>
      <c r="E8488" s="17">
        <v>19083</v>
      </c>
      <c r="F8488" s="17">
        <v>525693.47</v>
      </c>
    </row>
    <row r="8489" spans="2:6" x14ac:dyDescent="0.25">
      <c r="B8489" s="14">
        <v>8444</v>
      </c>
      <c r="C8489" s="17">
        <v>41</v>
      </c>
      <c r="D8489" s="17">
        <v>95.63</v>
      </c>
      <c r="E8489" s="17">
        <v>18270</v>
      </c>
      <c r="F8489" s="17">
        <v>289499.90000000014</v>
      </c>
    </row>
    <row r="8490" spans="2:6" x14ac:dyDescent="0.25">
      <c r="B8490" s="14">
        <v>8445</v>
      </c>
      <c r="C8490" s="17">
        <v>41</v>
      </c>
      <c r="D8490" s="17">
        <v>104.2</v>
      </c>
      <c r="E8490" s="17">
        <v>23493</v>
      </c>
      <c r="F8490" s="17">
        <v>413923.39999999991</v>
      </c>
    </row>
    <row r="8491" spans="2:6" x14ac:dyDescent="0.25">
      <c r="B8491" s="14">
        <v>8446</v>
      </c>
      <c r="C8491" s="17">
        <v>39</v>
      </c>
      <c r="D8491" s="17">
        <v>75.69</v>
      </c>
      <c r="E8491" s="17">
        <v>17611</v>
      </c>
      <c r="F8491" s="17">
        <v>634783.41000000015</v>
      </c>
    </row>
    <row r="8492" spans="2:6" x14ac:dyDescent="0.25">
      <c r="B8492" s="14">
        <v>8447</v>
      </c>
      <c r="C8492" s="17">
        <v>40</v>
      </c>
      <c r="D8492" s="17">
        <v>102.93</v>
      </c>
      <c r="E8492" s="17">
        <v>16090</v>
      </c>
      <c r="F8492" s="17">
        <v>52166.29999999993</v>
      </c>
    </row>
    <row r="8493" spans="2:6" x14ac:dyDescent="0.25">
      <c r="B8493" s="14">
        <v>8448</v>
      </c>
      <c r="C8493" s="17">
        <v>42</v>
      </c>
      <c r="D8493" s="17">
        <v>79.33</v>
      </c>
      <c r="E8493" s="17">
        <v>12165</v>
      </c>
      <c r="F8493" s="17">
        <v>94855.550000000047</v>
      </c>
    </row>
    <row r="8494" spans="2:6" x14ac:dyDescent="0.25">
      <c r="B8494" s="14">
        <v>8449</v>
      </c>
      <c r="C8494" s="17">
        <v>39</v>
      </c>
      <c r="D8494" s="17">
        <v>85.23</v>
      </c>
      <c r="E8494" s="17">
        <v>12912</v>
      </c>
      <c r="F8494" s="17">
        <v>115430.23999999999</v>
      </c>
    </row>
    <row r="8495" spans="2:6" x14ac:dyDescent="0.25">
      <c r="B8495" s="14">
        <v>8450</v>
      </c>
      <c r="C8495" s="17">
        <v>42</v>
      </c>
      <c r="D8495" s="17">
        <v>77.83</v>
      </c>
      <c r="E8495" s="17">
        <v>20272</v>
      </c>
      <c r="F8495" s="17">
        <v>754934.24</v>
      </c>
    </row>
    <row r="8496" spans="2:6" x14ac:dyDescent="0.25">
      <c r="B8496" s="14">
        <v>8451</v>
      </c>
      <c r="C8496" s="17">
        <v>41</v>
      </c>
      <c r="D8496" s="17">
        <v>81.7</v>
      </c>
      <c r="E8496" s="17">
        <v>16096</v>
      </c>
      <c r="F8496" s="17">
        <v>378124.80000000005</v>
      </c>
    </row>
    <row r="8497" spans="2:6" x14ac:dyDescent="0.25">
      <c r="B8497" s="14">
        <v>8452</v>
      </c>
      <c r="C8497" s="17">
        <v>40</v>
      </c>
      <c r="D8497" s="17">
        <v>86.64</v>
      </c>
      <c r="E8497" s="17">
        <v>21119</v>
      </c>
      <c r="F8497" s="17">
        <v>678170.84000000008</v>
      </c>
    </row>
    <row r="8498" spans="2:6" x14ac:dyDescent="0.25">
      <c r="B8498" s="14">
        <v>8453</v>
      </c>
      <c r="C8498" s="17">
        <v>42</v>
      </c>
      <c r="D8498" s="17">
        <v>85.45</v>
      </c>
      <c r="E8498" s="17">
        <v>11124</v>
      </c>
      <c r="F8498" s="17">
        <v>-54077.800000000047</v>
      </c>
    </row>
    <row r="8499" spans="2:6" x14ac:dyDescent="0.25">
      <c r="B8499" s="14">
        <v>8454</v>
      </c>
      <c r="C8499" s="17">
        <v>43</v>
      </c>
      <c r="D8499" s="17">
        <v>80.06</v>
      </c>
      <c r="E8499" s="17">
        <v>19131</v>
      </c>
      <c r="F8499" s="17">
        <v>602808.1399999999</v>
      </c>
    </row>
    <row r="8500" spans="2:6" x14ac:dyDescent="0.25">
      <c r="B8500" s="14">
        <v>8455</v>
      </c>
      <c r="C8500" s="17">
        <v>40</v>
      </c>
      <c r="D8500" s="17">
        <v>91.27</v>
      </c>
      <c r="E8500" s="17">
        <v>22240</v>
      </c>
      <c r="F8500" s="17">
        <v>656315.20000000019</v>
      </c>
    </row>
    <row r="8501" spans="2:6" x14ac:dyDescent="0.25">
      <c r="B8501" s="14">
        <v>8456</v>
      </c>
      <c r="C8501" s="17">
        <v>42</v>
      </c>
      <c r="D8501" s="17">
        <v>81.78</v>
      </c>
      <c r="E8501" s="17">
        <v>17067</v>
      </c>
      <c r="F8501" s="17">
        <v>433779.74</v>
      </c>
    </row>
    <row r="8502" spans="2:6" x14ac:dyDescent="0.25">
      <c r="B8502" s="14">
        <v>8457</v>
      </c>
      <c r="C8502" s="17">
        <v>39</v>
      </c>
      <c r="D8502" s="17">
        <v>76.64</v>
      </c>
      <c r="E8502" s="17">
        <v>17274</v>
      </c>
      <c r="F8502" s="17">
        <v>589960.6399999999</v>
      </c>
    </row>
    <row r="8503" spans="2:6" x14ac:dyDescent="0.25">
      <c r="B8503" s="14">
        <v>8458</v>
      </c>
      <c r="C8503" s="17">
        <v>42</v>
      </c>
      <c r="D8503" s="17">
        <v>88.11</v>
      </c>
      <c r="E8503" s="17">
        <v>19822</v>
      </c>
      <c r="F8503" s="17">
        <v>515537.58000000007</v>
      </c>
    </row>
    <row r="8504" spans="2:6" x14ac:dyDescent="0.25">
      <c r="B8504" s="14">
        <v>8459</v>
      </c>
      <c r="C8504" s="17">
        <v>40</v>
      </c>
      <c r="D8504" s="17">
        <v>88.57</v>
      </c>
      <c r="E8504" s="17">
        <v>19226</v>
      </c>
      <c r="F8504" s="17">
        <v>504087.18000000017</v>
      </c>
    </row>
    <row r="8505" spans="2:6" x14ac:dyDescent="0.25">
      <c r="B8505" s="14">
        <v>8460</v>
      </c>
      <c r="C8505" s="17">
        <v>39</v>
      </c>
      <c r="D8505" s="17">
        <v>77.12</v>
      </c>
      <c r="E8505" s="17">
        <v>19240</v>
      </c>
      <c r="F8505" s="17">
        <v>744611.2</v>
      </c>
    </row>
    <row r="8506" spans="2:6" x14ac:dyDescent="0.25">
      <c r="B8506" s="14">
        <v>8461</v>
      </c>
      <c r="C8506" s="17">
        <v>40</v>
      </c>
      <c r="D8506" s="17">
        <v>80.599999999999994</v>
      </c>
      <c r="E8506" s="17">
        <v>17780</v>
      </c>
      <c r="F8506" s="17">
        <v>543952</v>
      </c>
    </row>
    <row r="8507" spans="2:6" x14ac:dyDescent="0.25">
      <c r="B8507" s="14">
        <v>8462</v>
      </c>
      <c r="C8507" s="17">
        <v>42</v>
      </c>
      <c r="D8507" s="17">
        <v>83.84</v>
      </c>
      <c r="E8507" s="17">
        <v>20744</v>
      </c>
      <c r="F8507" s="17">
        <v>667631.04</v>
      </c>
    </row>
    <row r="8508" spans="2:6" x14ac:dyDescent="0.25">
      <c r="B8508" s="14">
        <v>8463</v>
      </c>
      <c r="C8508" s="17">
        <v>43</v>
      </c>
      <c r="D8508" s="17">
        <v>93.51</v>
      </c>
      <c r="E8508" s="17">
        <v>15589</v>
      </c>
      <c r="F8508" s="17">
        <v>124156.60999999987</v>
      </c>
    </row>
    <row r="8509" spans="2:6" x14ac:dyDescent="0.25">
      <c r="B8509" s="14">
        <v>8464</v>
      </c>
      <c r="C8509" s="17">
        <v>39</v>
      </c>
      <c r="D8509" s="17">
        <v>81.63</v>
      </c>
      <c r="E8509" s="17">
        <v>16449</v>
      </c>
      <c r="F8509" s="17">
        <v>439108.13000000012</v>
      </c>
    </row>
    <row r="8510" spans="2:6" x14ac:dyDescent="0.25">
      <c r="B8510" s="14">
        <v>8465</v>
      </c>
      <c r="C8510" s="17">
        <v>43</v>
      </c>
      <c r="D8510" s="17">
        <v>86.5</v>
      </c>
      <c r="E8510" s="17">
        <v>22550</v>
      </c>
      <c r="F8510" s="17">
        <v>717225</v>
      </c>
    </row>
    <row r="8511" spans="2:6" x14ac:dyDescent="0.25">
      <c r="B8511" s="14">
        <v>8466</v>
      </c>
      <c r="C8511" s="17">
        <v>42</v>
      </c>
      <c r="D8511" s="17">
        <v>85.13</v>
      </c>
      <c r="E8511" s="17">
        <v>9101</v>
      </c>
      <c r="F8511" s="17">
        <v>-195911.13</v>
      </c>
    </row>
    <row r="8512" spans="2:6" x14ac:dyDescent="0.25">
      <c r="B8512" s="14">
        <v>8467</v>
      </c>
      <c r="C8512" s="17">
        <v>44</v>
      </c>
      <c r="D8512" s="17">
        <v>81.45</v>
      </c>
      <c r="E8512" s="17">
        <v>13167</v>
      </c>
      <c r="F8512" s="17">
        <v>118432.84999999998</v>
      </c>
    </row>
    <row r="8513" spans="2:6" x14ac:dyDescent="0.25">
      <c r="B8513" s="14">
        <v>8468</v>
      </c>
      <c r="C8513" s="17">
        <v>39</v>
      </c>
      <c r="D8513" s="17">
        <v>85.88</v>
      </c>
      <c r="E8513" s="17">
        <v>13989</v>
      </c>
      <c r="F8513" s="17">
        <v>186864.68000000005</v>
      </c>
    </row>
    <row r="8514" spans="2:6" x14ac:dyDescent="0.25">
      <c r="B8514" s="14">
        <v>8469</v>
      </c>
      <c r="C8514" s="17">
        <v>44</v>
      </c>
      <c r="D8514" s="17">
        <v>78.95</v>
      </c>
      <c r="E8514" s="17">
        <v>14043</v>
      </c>
      <c r="F8514" s="17">
        <v>217970.14999999991</v>
      </c>
    </row>
    <row r="8515" spans="2:6" x14ac:dyDescent="0.25">
      <c r="B8515" s="14">
        <v>8470</v>
      </c>
      <c r="C8515" s="17">
        <v>42</v>
      </c>
      <c r="D8515" s="17">
        <v>88.39</v>
      </c>
      <c r="E8515" s="17">
        <v>7650</v>
      </c>
      <c r="F8515" s="17">
        <v>-325133.5</v>
      </c>
    </row>
    <row r="8516" spans="2:6" x14ac:dyDescent="0.25">
      <c r="B8516" s="14">
        <v>8471</v>
      </c>
      <c r="C8516" s="17">
        <v>44</v>
      </c>
      <c r="D8516" s="17">
        <v>87.05</v>
      </c>
      <c r="E8516" s="17">
        <v>12377</v>
      </c>
      <c r="F8516" s="17">
        <v>-8982.8499999999767</v>
      </c>
    </row>
    <row r="8517" spans="2:6" x14ac:dyDescent="0.25">
      <c r="B8517" s="14">
        <v>8472</v>
      </c>
      <c r="C8517" s="17">
        <v>40</v>
      </c>
      <c r="D8517" s="17">
        <v>79.55</v>
      </c>
      <c r="E8517" s="17">
        <v>18839</v>
      </c>
      <c r="F8517" s="17">
        <v>646758.55000000005</v>
      </c>
    </row>
    <row r="8518" spans="2:6" x14ac:dyDescent="0.25">
      <c r="B8518" s="14">
        <v>8473</v>
      </c>
      <c r="C8518" s="17">
        <v>39</v>
      </c>
      <c r="D8518" s="17">
        <v>80.819999999999993</v>
      </c>
      <c r="E8518" s="17">
        <v>15014</v>
      </c>
      <c r="F8518" s="17">
        <v>338808.52</v>
      </c>
    </row>
    <row r="8519" spans="2:6" x14ac:dyDescent="0.25">
      <c r="B8519" s="14">
        <v>8474</v>
      </c>
      <c r="C8519" s="17">
        <v>39</v>
      </c>
      <c r="D8519" s="17">
        <v>78.28</v>
      </c>
      <c r="E8519" s="17">
        <v>16763</v>
      </c>
      <c r="F8519" s="17">
        <v>519872.35999999987</v>
      </c>
    </row>
    <row r="8520" spans="2:6" x14ac:dyDescent="0.25">
      <c r="B8520" s="14">
        <v>8475</v>
      </c>
      <c r="C8520" s="17">
        <v>44</v>
      </c>
      <c r="D8520" s="17">
        <v>102.9</v>
      </c>
      <c r="E8520" s="17">
        <v>23182</v>
      </c>
      <c r="F8520" s="17">
        <v>357782.19999999995</v>
      </c>
    </row>
    <row r="8521" spans="2:6" x14ac:dyDescent="0.25">
      <c r="B8521" s="14">
        <v>8476</v>
      </c>
      <c r="C8521" s="17">
        <v>42</v>
      </c>
      <c r="D8521" s="17">
        <v>88.9</v>
      </c>
      <c r="E8521" s="17">
        <v>16019</v>
      </c>
      <c r="F8521" s="17">
        <v>240893.89999999991</v>
      </c>
    </row>
    <row r="8522" spans="2:6" x14ac:dyDescent="0.25">
      <c r="B8522" s="14">
        <v>8477</v>
      </c>
      <c r="C8522" s="17">
        <v>42</v>
      </c>
      <c r="D8522" s="17">
        <v>79.319999999999993</v>
      </c>
      <c r="E8522" s="17">
        <v>11320</v>
      </c>
      <c r="F8522" s="17">
        <v>29337.600000000093</v>
      </c>
    </row>
    <row r="8523" spans="2:6" x14ac:dyDescent="0.25">
      <c r="B8523" s="14">
        <v>8478</v>
      </c>
      <c r="C8523" s="17">
        <v>41</v>
      </c>
      <c r="D8523" s="17">
        <v>100.83</v>
      </c>
      <c r="E8523" s="17">
        <v>22554</v>
      </c>
      <c r="F8523" s="17">
        <v>439412.17999999993</v>
      </c>
    </row>
    <row r="8524" spans="2:6" x14ac:dyDescent="0.25">
      <c r="B8524" s="14">
        <v>8479</v>
      </c>
      <c r="C8524" s="17">
        <v>40</v>
      </c>
      <c r="D8524" s="17">
        <v>80.459999999999994</v>
      </c>
      <c r="E8524" s="17">
        <v>19419</v>
      </c>
      <c r="F8524" s="17">
        <v>675168.26</v>
      </c>
    </row>
    <row r="8525" spans="2:6" x14ac:dyDescent="0.25">
      <c r="B8525" s="14">
        <v>8480</v>
      </c>
      <c r="C8525" s="17">
        <v>41</v>
      </c>
      <c r="D8525" s="17">
        <v>98.17</v>
      </c>
      <c r="E8525" s="17">
        <v>22172</v>
      </c>
      <c r="F8525" s="17">
        <v>476550.76</v>
      </c>
    </row>
    <row r="8526" spans="2:6" x14ac:dyDescent="0.25">
      <c r="B8526" s="14">
        <v>8481</v>
      </c>
      <c r="C8526" s="17">
        <v>41</v>
      </c>
      <c r="D8526" s="17">
        <v>94.36</v>
      </c>
      <c r="E8526" s="17">
        <v>17675</v>
      </c>
      <c r="F8526" s="17">
        <v>274837</v>
      </c>
    </row>
    <row r="8527" spans="2:6" x14ac:dyDescent="0.25">
      <c r="B8527" s="14">
        <v>8482</v>
      </c>
      <c r="C8527" s="17">
        <v>41</v>
      </c>
      <c r="D8527" s="17">
        <v>84.01</v>
      </c>
      <c r="E8527" s="17">
        <v>16279</v>
      </c>
      <c r="F8527" s="17">
        <v>354483.20999999996</v>
      </c>
    </row>
    <row r="8528" spans="2:6" x14ac:dyDescent="0.25">
      <c r="B8528" s="14">
        <v>8483</v>
      </c>
      <c r="C8528" s="17">
        <v>41</v>
      </c>
      <c r="D8528" s="17">
        <v>92.48</v>
      </c>
      <c r="E8528" s="17">
        <v>29934</v>
      </c>
      <c r="F8528" s="17">
        <v>1111275.68</v>
      </c>
    </row>
    <row r="8529" spans="2:6" x14ac:dyDescent="0.25">
      <c r="B8529" s="14">
        <v>8484</v>
      </c>
      <c r="C8529" s="17">
        <v>39</v>
      </c>
      <c r="D8529" s="17">
        <v>84.1</v>
      </c>
      <c r="E8529" s="17">
        <v>19336</v>
      </c>
      <c r="F8529" s="17">
        <v>617602.40000000014</v>
      </c>
    </row>
    <row r="8530" spans="2:6" x14ac:dyDescent="0.25">
      <c r="B8530" s="14">
        <v>8485</v>
      </c>
      <c r="C8530" s="17">
        <v>41</v>
      </c>
      <c r="D8530" s="17">
        <v>97.24</v>
      </c>
      <c r="E8530" s="17">
        <v>21814</v>
      </c>
      <c r="F8530" s="17">
        <v>475418.64000000013</v>
      </c>
    </row>
    <row r="8531" spans="2:6" x14ac:dyDescent="0.25">
      <c r="B8531" s="14">
        <v>8486</v>
      </c>
      <c r="C8531" s="17">
        <v>44</v>
      </c>
      <c r="D8531" s="17">
        <v>85.32</v>
      </c>
      <c r="E8531" s="17">
        <v>12525</v>
      </c>
      <c r="F8531" s="17">
        <v>22742.000000000116</v>
      </c>
    </row>
    <row r="8532" spans="2:6" x14ac:dyDescent="0.25">
      <c r="B8532" s="14">
        <v>8487</v>
      </c>
      <c r="C8532" s="17">
        <v>42</v>
      </c>
      <c r="D8532" s="17">
        <v>101.5</v>
      </c>
      <c r="E8532" s="17">
        <v>13322</v>
      </c>
      <c r="F8532" s="17">
        <v>-110629</v>
      </c>
    </row>
    <row r="8533" spans="2:6" x14ac:dyDescent="0.25">
      <c r="B8533" s="14">
        <v>8488</v>
      </c>
      <c r="C8533" s="17">
        <v>42</v>
      </c>
      <c r="D8533" s="17">
        <v>85.19</v>
      </c>
      <c r="E8533" s="17">
        <v>21378</v>
      </c>
      <c r="F8533" s="17">
        <v>685154.17999999993</v>
      </c>
    </row>
    <row r="8534" spans="2:6" x14ac:dyDescent="0.25">
      <c r="B8534" s="14">
        <v>8489</v>
      </c>
      <c r="C8534" s="17">
        <v>41</v>
      </c>
      <c r="D8534" s="17">
        <v>102.73</v>
      </c>
      <c r="E8534" s="17">
        <v>21193</v>
      </c>
      <c r="F8534" s="17">
        <v>321337.10999999987</v>
      </c>
    </row>
    <row r="8535" spans="2:6" x14ac:dyDescent="0.25">
      <c r="B8535" s="14">
        <v>8490</v>
      </c>
      <c r="C8535" s="17">
        <v>39</v>
      </c>
      <c r="D8535" s="17">
        <v>103.91</v>
      </c>
      <c r="E8535" s="17">
        <v>23757</v>
      </c>
      <c r="F8535" s="17">
        <v>482530.13000000012</v>
      </c>
    </row>
    <row r="8536" spans="2:6" x14ac:dyDescent="0.25">
      <c r="B8536" s="14">
        <v>8491</v>
      </c>
      <c r="C8536" s="17">
        <v>39</v>
      </c>
      <c r="D8536" s="17">
        <v>100.78</v>
      </c>
      <c r="E8536" s="17">
        <v>11211</v>
      </c>
      <c r="F8536" s="17">
        <v>-186084.57999999996</v>
      </c>
    </row>
    <row r="8537" spans="2:6" x14ac:dyDescent="0.25">
      <c r="B8537" s="14">
        <v>8492</v>
      </c>
      <c r="C8537" s="17">
        <v>42</v>
      </c>
      <c r="D8537" s="17">
        <v>95.06</v>
      </c>
      <c r="E8537" s="17">
        <v>22859</v>
      </c>
      <c r="F8537" s="17">
        <v>565886.46</v>
      </c>
    </row>
    <row r="8538" spans="2:6" x14ac:dyDescent="0.25">
      <c r="B8538" s="14">
        <v>8493</v>
      </c>
      <c r="C8538" s="17">
        <v>41</v>
      </c>
      <c r="D8538" s="17">
        <v>87.19</v>
      </c>
      <c r="E8538" s="17">
        <v>17853</v>
      </c>
      <c r="F8538" s="17">
        <v>414170.92999999993</v>
      </c>
    </row>
    <row r="8539" spans="2:6" x14ac:dyDescent="0.25">
      <c r="B8539" s="14">
        <v>8494</v>
      </c>
      <c r="C8539" s="17">
        <v>43</v>
      </c>
      <c r="D8539" s="17">
        <v>101.53</v>
      </c>
      <c r="E8539" s="17">
        <v>15862</v>
      </c>
      <c r="F8539" s="17">
        <v>14003.140000000014</v>
      </c>
    </row>
    <row r="8540" spans="2:6" x14ac:dyDescent="0.25">
      <c r="B8540" s="14">
        <v>8495</v>
      </c>
      <c r="C8540" s="17">
        <v>42</v>
      </c>
      <c r="D8540" s="17">
        <v>87.06</v>
      </c>
      <c r="E8540" s="17">
        <v>21461</v>
      </c>
      <c r="F8540" s="17">
        <v>650982.33999999985</v>
      </c>
    </row>
    <row r="8541" spans="2:6" x14ac:dyDescent="0.25">
      <c r="B8541" s="14">
        <v>8496</v>
      </c>
      <c r="C8541" s="17">
        <v>40</v>
      </c>
      <c r="D8541" s="17">
        <v>84.2</v>
      </c>
      <c r="E8541" s="17">
        <v>25252</v>
      </c>
      <c r="F8541" s="17">
        <v>1038849.5999999999</v>
      </c>
    </row>
    <row r="8542" spans="2:6" x14ac:dyDescent="0.25">
      <c r="B8542" s="14">
        <v>8497</v>
      </c>
      <c r="C8542" s="17">
        <v>41</v>
      </c>
      <c r="D8542" s="17">
        <v>82.03</v>
      </c>
      <c r="E8542" s="17">
        <v>25966</v>
      </c>
      <c r="F8542" s="17">
        <v>1122637.02</v>
      </c>
    </row>
    <row r="8543" spans="2:6" x14ac:dyDescent="0.25">
      <c r="B8543" s="14">
        <v>8498</v>
      </c>
      <c r="C8543" s="17">
        <v>40</v>
      </c>
      <c r="D8543" s="17">
        <v>95.13</v>
      </c>
      <c r="E8543" s="17">
        <v>18486</v>
      </c>
      <c r="F8543" s="17">
        <v>330700.82000000007</v>
      </c>
    </row>
    <row r="8544" spans="2:6" x14ac:dyDescent="0.25">
      <c r="B8544" s="14">
        <v>8499</v>
      </c>
      <c r="C8544" s="17">
        <v>40</v>
      </c>
      <c r="D8544" s="17">
        <v>75.11</v>
      </c>
      <c r="E8544" s="17">
        <v>17791</v>
      </c>
      <c r="F8544" s="17">
        <v>642486.99</v>
      </c>
    </row>
    <row r="8545" spans="2:6" x14ac:dyDescent="0.25">
      <c r="B8545" s="14">
        <v>8500</v>
      </c>
      <c r="C8545" s="17">
        <v>40</v>
      </c>
      <c r="D8545" s="17">
        <v>99.13</v>
      </c>
      <c r="E8545" s="17">
        <v>20555</v>
      </c>
      <c r="F8545" s="17">
        <v>380627.85000000009</v>
      </c>
    </row>
    <row r="8546" spans="2:6" x14ac:dyDescent="0.25">
      <c r="B8546" s="14">
        <v>8501</v>
      </c>
      <c r="C8546" s="17">
        <v>42</v>
      </c>
      <c r="D8546" s="17">
        <v>80.94</v>
      </c>
      <c r="E8546" s="17">
        <v>18628</v>
      </c>
      <c r="F8546" s="17">
        <v>566845.67999999993</v>
      </c>
    </row>
    <row r="8547" spans="2:6" x14ac:dyDescent="0.25">
      <c r="B8547" s="14">
        <v>8502</v>
      </c>
      <c r="C8547" s="17">
        <v>44</v>
      </c>
      <c r="D8547" s="17">
        <v>88.38</v>
      </c>
      <c r="E8547" s="17">
        <v>24586</v>
      </c>
      <c r="F8547" s="17">
        <v>787919.32000000007</v>
      </c>
    </row>
    <row r="8548" spans="2:6" x14ac:dyDescent="0.25">
      <c r="B8548" s="14">
        <v>8503</v>
      </c>
      <c r="C8548" s="17">
        <v>40</v>
      </c>
      <c r="D8548" s="17">
        <v>81.97</v>
      </c>
      <c r="E8548" s="17">
        <v>11694</v>
      </c>
      <c r="F8548" s="17">
        <v>50788.820000000065</v>
      </c>
    </row>
    <row r="8549" spans="2:6" x14ac:dyDescent="0.25">
      <c r="B8549" s="14">
        <v>8504</v>
      </c>
      <c r="C8549" s="17">
        <v>41</v>
      </c>
      <c r="D8549" s="17">
        <v>102.33</v>
      </c>
      <c r="E8549" s="17">
        <v>19814</v>
      </c>
      <c r="F8549" s="17">
        <v>253045.38000000012</v>
      </c>
    </row>
    <row r="8550" spans="2:6" x14ac:dyDescent="0.25">
      <c r="B8550" s="14">
        <v>8505</v>
      </c>
      <c r="C8550" s="17">
        <v>42</v>
      </c>
      <c r="D8550" s="17">
        <v>90.64</v>
      </c>
      <c r="E8550" s="17">
        <v>21532</v>
      </c>
      <c r="F8550" s="17">
        <v>578863.52</v>
      </c>
    </row>
    <row r="8551" spans="2:6" x14ac:dyDescent="0.25">
      <c r="B8551" s="14">
        <v>8506</v>
      </c>
      <c r="C8551" s="17">
        <v>41</v>
      </c>
      <c r="D8551" s="17">
        <v>85.56</v>
      </c>
      <c r="E8551" s="17">
        <v>19081</v>
      </c>
      <c r="F8551" s="17">
        <v>532227.6399999999</v>
      </c>
    </row>
    <row r="8552" spans="2:6" x14ac:dyDescent="0.25">
      <c r="B8552" s="14">
        <v>8507</v>
      </c>
      <c r="C8552" s="17">
        <v>42</v>
      </c>
      <c r="D8552" s="17">
        <v>102.33</v>
      </c>
      <c r="E8552" s="17">
        <v>15946</v>
      </c>
      <c r="F8552" s="17">
        <v>21767.820000000065</v>
      </c>
    </row>
    <row r="8553" spans="2:6" x14ac:dyDescent="0.25">
      <c r="B8553" s="14">
        <v>8508</v>
      </c>
      <c r="C8553" s="17">
        <v>40</v>
      </c>
      <c r="D8553" s="17">
        <v>96.77</v>
      </c>
      <c r="E8553" s="17">
        <v>16918</v>
      </c>
      <c r="F8553" s="17">
        <v>202807.14000000013</v>
      </c>
    </row>
    <row r="8554" spans="2:6" x14ac:dyDescent="0.25">
      <c r="B8554" s="14">
        <v>8509</v>
      </c>
      <c r="C8554" s="17">
        <v>42</v>
      </c>
      <c r="D8554" s="17">
        <v>91.24</v>
      </c>
      <c r="E8554" s="17">
        <v>15833</v>
      </c>
      <c r="F8554" s="17">
        <v>191178.08000000007</v>
      </c>
    </row>
    <row r="8555" spans="2:6" x14ac:dyDescent="0.25">
      <c r="B8555" s="14">
        <v>8510</v>
      </c>
      <c r="C8555" s="17">
        <v>44</v>
      </c>
      <c r="D8555" s="17">
        <v>98.95</v>
      </c>
      <c r="E8555" s="17">
        <v>13651</v>
      </c>
      <c r="F8555" s="17">
        <v>-84861.45000000007</v>
      </c>
    </row>
    <row r="8556" spans="2:6" x14ac:dyDescent="0.25">
      <c r="B8556" s="14">
        <v>8511</v>
      </c>
      <c r="C8556" s="17">
        <v>42</v>
      </c>
      <c r="D8556" s="17">
        <v>103.55</v>
      </c>
      <c r="E8556" s="17">
        <v>6115</v>
      </c>
      <c r="F8556" s="17">
        <v>-523153.25</v>
      </c>
    </row>
    <row r="8557" spans="2:6" x14ac:dyDescent="0.25">
      <c r="B8557" s="14">
        <v>8512</v>
      </c>
      <c r="C8557" s="17">
        <v>43</v>
      </c>
      <c r="D8557" s="17">
        <v>86.71</v>
      </c>
      <c r="E8557" s="17">
        <v>18155</v>
      </c>
      <c r="F8557" s="17">
        <v>407959.95000000019</v>
      </c>
    </row>
    <row r="8558" spans="2:6" x14ac:dyDescent="0.25">
      <c r="B8558" s="14">
        <v>8513</v>
      </c>
      <c r="C8558" s="17">
        <v>44</v>
      </c>
      <c r="D8558" s="17">
        <v>102.39</v>
      </c>
      <c r="E8558" s="17">
        <v>18205</v>
      </c>
      <c r="F8558" s="17">
        <v>107765.05000000005</v>
      </c>
    </row>
    <row r="8559" spans="2:6" x14ac:dyDescent="0.25">
      <c r="B8559" s="14">
        <v>8514</v>
      </c>
      <c r="C8559" s="17">
        <v>41</v>
      </c>
      <c r="D8559" s="17">
        <v>98.18</v>
      </c>
      <c r="E8559" s="17">
        <v>8667</v>
      </c>
      <c r="F8559" s="17">
        <v>-331540.06000000006</v>
      </c>
    </row>
    <row r="8560" spans="2:6" x14ac:dyDescent="0.25">
      <c r="B8560" s="14">
        <v>8515</v>
      </c>
      <c r="C8560" s="17">
        <v>41</v>
      </c>
      <c r="D8560" s="17">
        <v>93.24</v>
      </c>
      <c r="E8560" s="17">
        <v>17546</v>
      </c>
      <c r="F8560" s="17">
        <v>286278.9600000002</v>
      </c>
    </row>
    <row r="8561" spans="2:6" x14ac:dyDescent="0.25">
      <c r="B8561" s="14">
        <v>8516</v>
      </c>
      <c r="C8561" s="17">
        <v>41</v>
      </c>
      <c r="D8561" s="17">
        <v>81.36</v>
      </c>
      <c r="E8561" s="17">
        <v>22147</v>
      </c>
      <c r="F8561" s="17">
        <v>847346.08000000007</v>
      </c>
    </row>
    <row r="8562" spans="2:6" x14ac:dyDescent="0.25">
      <c r="B8562" s="14">
        <v>8517</v>
      </c>
      <c r="C8562" s="17">
        <v>42</v>
      </c>
      <c r="D8562" s="17">
        <v>78.94</v>
      </c>
      <c r="E8562" s="17">
        <v>24075</v>
      </c>
      <c r="F8562" s="17">
        <v>1029294.5</v>
      </c>
    </row>
    <row r="8563" spans="2:6" x14ac:dyDescent="0.25">
      <c r="B8563" s="14">
        <v>8518</v>
      </c>
      <c r="C8563" s="17">
        <v>40</v>
      </c>
      <c r="D8563" s="17">
        <v>82.19</v>
      </c>
      <c r="E8563" s="17">
        <v>20403</v>
      </c>
      <c r="F8563" s="17">
        <v>717154.42999999993</v>
      </c>
    </row>
    <row r="8564" spans="2:6" x14ac:dyDescent="0.25">
      <c r="B8564" s="14">
        <v>8519</v>
      </c>
      <c r="C8564" s="17">
        <v>45</v>
      </c>
      <c r="D8564" s="17">
        <v>76.89</v>
      </c>
      <c r="E8564" s="17">
        <v>14446</v>
      </c>
      <c r="F8564" s="17">
        <v>263931.06000000006</v>
      </c>
    </row>
    <row r="8565" spans="2:6" x14ac:dyDescent="0.25">
      <c r="B8565" s="14">
        <v>8520</v>
      </c>
      <c r="C8565" s="17">
        <v>40</v>
      </c>
      <c r="D8565" s="17">
        <v>95.35</v>
      </c>
      <c r="E8565" s="17">
        <v>22388</v>
      </c>
      <c r="F8565" s="17">
        <v>574996.20000000019</v>
      </c>
    </row>
    <row r="8566" spans="2:6" x14ac:dyDescent="0.25">
      <c r="B8566" s="14">
        <v>8521</v>
      </c>
      <c r="C8566" s="17">
        <v>41</v>
      </c>
      <c r="D8566" s="17">
        <v>78.69</v>
      </c>
      <c r="E8566" s="17">
        <v>17941</v>
      </c>
      <c r="F8566" s="17">
        <v>572900.71</v>
      </c>
    </row>
    <row r="8567" spans="2:6" x14ac:dyDescent="0.25">
      <c r="B8567" s="14">
        <v>8522</v>
      </c>
      <c r="C8567" s="17">
        <v>41</v>
      </c>
      <c r="D8567" s="17">
        <v>93.2</v>
      </c>
      <c r="E8567" s="17">
        <v>20944</v>
      </c>
      <c r="F8567" s="17">
        <v>507171.19999999995</v>
      </c>
    </row>
    <row r="8568" spans="2:6" x14ac:dyDescent="0.25">
      <c r="B8568" s="14">
        <v>8523</v>
      </c>
      <c r="C8568" s="17">
        <v>42</v>
      </c>
      <c r="D8568" s="17">
        <v>90.07</v>
      </c>
      <c r="E8568" s="17">
        <v>20906</v>
      </c>
      <c r="F8568" s="17">
        <v>549238.58000000007</v>
      </c>
    </row>
    <row r="8569" spans="2:6" x14ac:dyDescent="0.25">
      <c r="B8569" s="14">
        <v>8524</v>
      </c>
      <c r="C8569" s="17">
        <v>43</v>
      </c>
      <c r="D8569" s="17">
        <v>87.99</v>
      </c>
      <c r="E8569" s="17">
        <v>11925</v>
      </c>
      <c r="F8569" s="17">
        <v>-38980.749999999884</v>
      </c>
    </row>
    <row r="8570" spans="2:6" x14ac:dyDescent="0.25">
      <c r="B8570" s="14">
        <v>8525</v>
      </c>
      <c r="C8570" s="17">
        <v>43</v>
      </c>
      <c r="D8570" s="17">
        <v>81.92</v>
      </c>
      <c r="E8570" s="17">
        <v>22780</v>
      </c>
      <c r="F8570" s="17">
        <v>837542.39999999991</v>
      </c>
    </row>
    <row r="8571" spans="2:6" x14ac:dyDescent="0.25">
      <c r="B8571" s="14">
        <v>8526</v>
      </c>
      <c r="C8571" s="17">
        <v>43</v>
      </c>
      <c r="D8571" s="17">
        <v>75.86</v>
      </c>
      <c r="E8571" s="17">
        <v>10121</v>
      </c>
      <c r="F8571" s="17">
        <v>-38903.059999999939</v>
      </c>
    </row>
    <row r="8572" spans="2:6" x14ac:dyDescent="0.25">
      <c r="B8572" s="14">
        <v>8527</v>
      </c>
      <c r="C8572" s="17">
        <v>43</v>
      </c>
      <c r="D8572" s="17">
        <v>95.86</v>
      </c>
      <c r="E8572" s="17">
        <v>21059</v>
      </c>
      <c r="F8572" s="17">
        <v>416488.26</v>
      </c>
    </row>
    <row r="8573" spans="2:6" x14ac:dyDescent="0.25">
      <c r="B8573" s="14">
        <v>8528</v>
      </c>
      <c r="C8573" s="17">
        <v>43</v>
      </c>
      <c r="D8573" s="17">
        <v>89.71</v>
      </c>
      <c r="E8573" s="17">
        <v>27493</v>
      </c>
      <c r="F8573" s="17">
        <v>972510.9700000002</v>
      </c>
    </row>
    <row r="8574" spans="2:6" x14ac:dyDescent="0.25">
      <c r="B8574" s="14">
        <v>8529</v>
      </c>
      <c r="C8574" s="17">
        <v>42</v>
      </c>
      <c r="D8574" s="17">
        <v>89.43</v>
      </c>
      <c r="E8574" s="17">
        <v>18188</v>
      </c>
      <c r="F8574" s="17">
        <v>378963.15999999992</v>
      </c>
    </row>
    <row r="8575" spans="2:6" x14ac:dyDescent="0.25">
      <c r="B8575" s="14">
        <v>8530</v>
      </c>
      <c r="C8575" s="17">
        <v>41</v>
      </c>
      <c r="D8575" s="17">
        <v>103.98</v>
      </c>
      <c r="E8575" s="17">
        <v>20383</v>
      </c>
      <c r="F8575" s="17">
        <v>251089.65999999992</v>
      </c>
    </row>
    <row r="8576" spans="2:6" x14ac:dyDescent="0.25">
      <c r="B8576" s="14">
        <v>8531</v>
      </c>
      <c r="C8576" s="17">
        <v>44</v>
      </c>
      <c r="D8576" s="17">
        <v>83.66</v>
      </c>
      <c r="E8576" s="17">
        <v>6544</v>
      </c>
      <c r="F8576" s="17">
        <v>-383151.04</v>
      </c>
    </row>
    <row r="8577" spans="2:6" x14ac:dyDescent="0.25">
      <c r="B8577" s="14">
        <v>8532</v>
      </c>
      <c r="C8577" s="17">
        <v>41</v>
      </c>
      <c r="D8577" s="17">
        <v>94.4</v>
      </c>
      <c r="E8577" s="17">
        <v>18967</v>
      </c>
      <c r="F8577" s="17">
        <v>356301.19999999995</v>
      </c>
    </row>
    <row r="8578" spans="2:6" x14ac:dyDescent="0.25">
      <c r="B8578" s="14">
        <v>8533</v>
      </c>
      <c r="C8578" s="17">
        <v>41</v>
      </c>
      <c r="D8578" s="17">
        <v>75.599999999999994</v>
      </c>
      <c r="E8578" s="17">
        <v>6751</v>
      </c>
      <c r="F8578" s="17">
        <v>-293717.59999999998</v>
      </c>
    </row>
    <row r="8579" spans="2:6" x14ac:dyDescent="0.25">
      <c r="B8579" s="14">
        <v>8534</v>
      </c>
      <c r="C8579" s="17">
        <v>42</v>
      </c>
      <c r="D8579" s="17">
        <v>93.43</v>
      </c>
      <c r="E8579" s="17">
        <v>15265</v>
      </c>
      <c r="F8579" s="17">
        <v>120396.04999999993</v>
      </c>
    </row>
    <row r="8580" spans="2:6" x14ac:dyDescent="0.25">
      <c r="B8580" s="14">
        <v>8535</v>
      </c>
      <c r="C8580" s="17">
        <v>44</v>
      </c>
      <c r="D8580" s="17">
        <v>99.5</v>
      </c>
      <c r="E8580" s="17">
        <v>12683</v>
      </c>
      <c r="F8580" s="17">
        <v>-146093.5</v>
      </c>
    </row>
    <row r="8581" spans="2:6" x14ac:dyDescent="0.25">
      <c r="B8581" s="14">
        <v>8536</v>
      </c>
      <c r="C8581" s="17">
        <v>39</v>
      </c>
      <c r="D8581" s="17">
        <v>104.41</v>
      </c>
      <c r="E8581" s="17">
        <v>19021</v>
      </c>
      <c r="F8581" s="17">
        <v>207377.39000000013</v>
      </c>
    </row>
    <row r="8582" spans="2:6" x14ac:dyDescent="0.25">
      <c r="B8582" s="14">
        <v>8537</v>
      </c>
      <c r="C8582" s="17">
        <v>42</v>
      </c>
      <c r="D8582" s="17">
        <v>83.69</v>
      </c>
      <c r="E8582" s="17">
        <v>19556</v>
      </c>
      <c r="F8582" s="17">
        <v>583650.3600000001</v>
      </c>
    </row>
    <row r="8583" spans="2:6" x14ac:dyDescent="0.25">
      <c r="B8583" s="14">
        <v>8538</v>
      </c>
      <c r="C8583" s="17">
        <v>42</v>
      </c>
      <c r="D8583" s="17">
        <v>86.71</v>
      </c>
      <c r="E8583" s="17">
        <v>20501</v>
      </c>
      <c r="F8583" s="17">
        <v>591015.29</v>
      </c>
    </row>
    <row r="8584" spans="2:6" x14ac:dyDescent="0.25">
      <c r="B8584" s="14">
        <v>8539</v>
      </c>
      <c r="C8584" s="17">
        <v>39</v>
      </c>
      <c r="D8584" s="17">
        <v>75.95</v>
      </c>
      <c r="E8584" s="17">
        <v>22594</v>
      </c>
      <c r="F8584" s="17">
        <v>1049025.7</v>
      </c>
    </row>
    <row r="8585" spans="2:6" x14ac:dyDescent="0.25">
      <c r="B8585" s="14">
        <v>8540</v>
      </c>
      <c r="C8585" s="17">
        <v>43</v>
      </c>
      <c r="D8585" s="17">
        <v>87.95</v>
      </c>
      <c r="E8585" s="17">
        <v>14615</v>
      </c>
      <c r="F8585" s="17">
        <v>144550.75</v>
      </c>
    </row>
    <row r="8586" spans="2:6" x14ac:dyDescent="0.25">
      <c r="B8586" s="14">
        <v>8541</v>
      </c>
      <c r="C8586" s="17">
        <v>42</v>
      </c>
      <c r="D8586" s="17">
        <v>78.540000000000006</v>
      </c>
      <c r="E8586" s="17">
        <v>13250</v>
      </c>
      <c r="F8586" s="17">
        <v>189594.99999999988</v>
      </c>
    </row>
    <row r="8587" spans="2:6" x14ac:dyDescent="0.25">
      <c r="B8587" s="14">
        <v>8542</v>
      </c>
      <c r="C8587" s="17">
        <v>42</v>
      </c>
      <c r="D8587" s="17">
        <v>80.13</v>
      </c>
      <c r="E8587" s="17">
        <v>21349</v>
      </c>
      <c r="F8587" s="17">
        <v>791097.63000000012</v>
      </c>
    </row>
    <row r="8588" spans="2:6" x14ac:dyDescent="0.25">
      <c r="B8588" s="14">
        <v>8543</v>
      </c>
      <c r="C8588" s="17">
        <v>41</v>
      </c>
      <c r="D8588" s="17">
        <v>94.9</v>
      </c>
      <c r="E8588" s="17">
        <v>13077</v>
      </c>
      <c r="F8588" s="17">
        <v>-24841.300000000047</v>
      </c>
    </row>
    <row r="8589" spans="2:6" x14ac:dyDescent="0.25">
      <c r="B8589" s="14">
        <v>8544</v>
      </c>
      <c r="C8589" s="17">
        <v>41</v>
      </c>
      <c r="D8589" s="17">
        <v>99.21</v>
      </c>
      <c r="E8589" s="17">
        <v>13700</v>
      </c>
      <c r="F8589" s="17">
        <v>-44576.999999999884</v>
      </c>
    </row>
    <row r="8590" spans="2:6" x14ac:dyDescent="0.25">
      <c r="B8590" s="14">
        <v>8545</v>
      </c>
      <c r="C8590" s="17">
        <v>40</v>
      </c>
      <c r="D8590" s="17">
        <v>93.18</v>
      </c>
      <c r="E8590" s="17">
        <v>19761</v>
      </c>
      <c r="F8590" s="17">
        <v>450669.01999999979</v>
      </c>
    </row>
    <row r="8591" spans="2:6" x14ac:dyDescent="0.25">
      <c r="B8591" s="14">
        <v>8546</v>
      </c>
      <c r="C8591" s="17">
        <v>43</v>
      </c>
      <c r="D8591" s="17">
        <v>84.86</v>
      </c>
      <c r="E8591" s="17">
        <v>14995</v>
      </c>
      <c r="F8591" s="17">
        <v>216744.30000000005</v>
      </c>
    </row>
    <row r="8592" spans="2:6" x14ac:dyDescent="0.25">
      <c r="B8592" s="14">
        <v>8547</v>
      </c>
      <c r="C8592" s="17">
        <v>40</v>
      </c>
      <c r="D8592" s="17">
        <v>86.6</v>
      </c>
      <c r="E8592" s="17">
        <v>20735</v>
      </c>
      <c r="F8592" s="17">
        <v>651214.00000000023</v>
      </c>
    </row>
    <row r="8593" spans="2:6" x14ac:dyDescent="0.25">
      <c r="B8593" s="14">
        <v>8548</v>
      </c>
      <c r="C8593" s="17">
        <v>41</v>
      </c>
      <c r="D8593" s="17">
        <v>100.86</v>
      </c>
      <c r="E8593" s="17">
        <v>14533</v>
      </c>
      <c r="F8593" s="17">
        <v>-19584.380000000005</v>
      </c>
    </row>
    <row r="8594" spans="2:6" x14ac:dyDescent="0.25">
      <c r="B8594" s="14">
        <v>8549</v>
      </c>
      <c r="C8594" s="17">
        <v>42</v>
      </c>
      <c r="D8594" s="17">
        <v>97.72</v>
      </c>
      <c r="E8594" s="17">
        <v>14487</v>
      </c>
      <c r="F8594" s="17">
        <v>8789.359999999986</v>
      </c>
    </row>
    <row r="8595" spans="2:6" x14ac:dyDescent="0.25">
      <c r="B8595" s="14">
        <v>8550</v>
      </c>
      <c r="C8595" s="17">
        <v>41</v>
      </c>
      <c r="D8595" s="17">
        <v>94.18</v>
      </c>
      <c r="E8595" s="17">
        <v>8987</v>
      </c>
      <c r="F8595" s="17">
        <v>-276449.66000000003</v>
      </c>
    </row>
    <row r="8596" spans="2:6" x14ac:dyDescent="0.25">
      <c r="B8596" s="14">
        <v>8551</v>
      </c>
      <c r="C8596" s="17">
        <v>40</v>
      </c>
      <c r="D8596" s="17">
        <v>79.19</v>
      </c>
      <c r="E8596" s="17">
        <v>17467</v>
      </c>
      <c r="F8596" s="17">
        <v>544041.27</v>
      </c>
    </row>
    <row r="8597" spans="2:6" x14ac:dyDescent="0.25">
      <c r="B8597" s="14">
        <v>8552</v>
      </c>
      <c r="C8597" s="17">
        <v>39</v>
      </c>
      <c r="D8597" s="17">
        <v>97.74</v>
      </c>
      <c r="E8597" s="17">
        <v>17323</v>
      </c>
      <c r="F8597" s="17">
        <v>228529.97999999998</v>
      </c>
    </row>
    <row r="8598" spans="2:6" x14ac:dyDescent="0.25">
      <c r="B8598" s="14">
        <v>8553</v>
      </c>
      <c r="C8598" s="17">
        <v>39</v>
      </c>
      <c r="D8598" s="17">
        <v>87.12</v>
      </c>
      <c r="E8598" s="17">
        <v>23333</v>
      </c>
      <c r="F8598" s="17">
        <v>850509.0399999998</v>
      </c>
    </row>
    <row r="8599" spans="2:6" x14ac:dyDescent="0.25">
      <c r="B8599" s="14">
        <v>8554</v>
      </c>
      <c r="C8599" s="17">
        <v>41</v>
      </c>
      <c r="D8599" s="17">
        <v>97.43</v>
      </c>
      <c r="E8599" s="17">
        <v>18928</v>
      </c>
      <c r="F8599" s="17">
        <v>296468.95999999996</v>
      </c>
    </row>
    <row r="8600" spans="2:6" x14ac:dyDescent="0.25">
      <c r="B8600" s="14">
        <v>8555</v>
      </c>
      <c r="C8600" s="17">
        <v>42</v>
      </c>
      <c r="D8600" s="17">
        <v>101.45</v>
      </c>
      <c r="E8600" s="17">
        <v>17930</v>
      </c>
      <c r="F8600" s="17">
        <v>146011.5</v>
      </c>
    </row>
    <row r="8601" spans="2:6" x14ac:dyDescent="0.25">
      <c r="B8601" s="14">
        <v>8556</v>
      </c>
      <c r="C8601" s="17">
        <v>43</v>
      </c>
      <c r="D8601" s="17">
        <v>94.9</v>
      </c>
      <c r="E8601" s="17">
        <v>17240</v>
      </c>
      <c r="F8601" s="17">
        <v>203364</v>
      </c>
    </row>
    <row r="8602" spans="2:6" x14ac:dyDescent="0.25">
      <c r="B8602" s="14">
        <v>8557</v>
      </c>
      <c r="C8602" s="17">
        <v>42</v>
      </c>
      <c r="D8602" s="17">
        <v>101.32</v>
      </c>
      <c r="E8602" s="17">
        <v>19108</v>
      </c>
      <c r="F8602" s="17">
        <v>213933.44000000018</v>
      </c>
    </row>
    <row r="8603" spans="2:6" x14ac:dyDescent="0.25">
      <c r="B8603" s="14">
        <v>8558</v>
      </c>
      <c r="C8603" s="17">
        <v>43</v>
      </c>
      <c r="D8603" s="17">
        <v>87.72</v>
      </c>
      <c r="E8603" s="17">
        <v>16942</v>
      </c>
      <c r="F8603" s="17">
        <v>306799.76</v>
      </c>
    </row>
    <row r="8604" spans="2:6" x14ac:dyDescent="0.25">
      <c r="B8604" s="14">
        <v>8559</v>
      </c>
      <c r="C8604" s="17">
        <v>41</v>
      </c>
      <c r="D8604" s="17">
        <v>96.26</v>
      </c>
      <c r="E8604" s="17">
        <v>13521</v>
      </c>
      <c r="F8604" s="17">
        <v>-15213.460000000079</v>
      </c>
    </row>
    <row r="8605" spans="2:6" x14ac:dyDescent="0.25">
      <c r="B8605" s="14">
        <v>8560</v>
      </c>
      <c r="C8605" s="17">
        <v>45</v>
      </c>
      <c r="D8605" s="17">
        <v>78.489999999999995</v>
      </c>
      <c r="E8605" s="17">
        <v>11526</v>
      </c>
      <c r="F8605" s="17">
        <v>20328.260000000009</v>
      </c>
    </row>
    <row r="8606" spans="2:6" x14ac:dyDescent="0.25">
      <c r="B8606" s="14">
        <v>8561</v>
      </c>
      <c r="C8606" s="17">
        <v>40</v>
      </c>
      <c r="D8606" s="17">
        <v>101.06</v>
      </c>
      <c r="E8606" s="17">
        <v>15702</v>
      </c>
      <c r="F8606" s="17">
        <v>59773.880000000005</v>
      </c>
    </row>
    <row r="8607" spans="2:6" x14ac:dyDescent="0.25">
      <c r="B8607" s="14">
        <v>8562</v>
      </c>
      <c r="C8607" s="17">
        <v>41</v>
      </c>
      <c r="D8607" s="17">
        <v>89.13</v>
      </c>
      <c r="E8607" s="17">
        <v>17252</v>
      </c>
      <c r="F8607" s="17">
        <v>338145.24</v>
      </c>
    </row>
    <row r="8608" spans="2:6" x14ac:dyDescent="0.25">
      <c r="B8608" s="14">
        <v>8563</v>
      </c>
      <c r="C8608" s="17">
        <v>40</v>
      </c>
      <c r="D8608" s="17">
        <v>101.76</v>
      </c>
      <c r="E8608" s="17">
        <v>25343</v>
      </c>
      <c r="F8608" s="17">
        <v>600633.31999999983</v>
      </c>
    </row>
    <row r="8609" spans="2:6" x14ac:dyDescent="0.25">
      <c r="B8609" s="14">
        <v>8564</v>
      </c>
      <c r="C8609" s="17">
        <v>39</v>
      </c>
      <c r="D8609" s="17">
        <v>103.86</v>
      </c>
      <c r="E8609" s="17">
        <v>13789</v>
      </c>
      <c r="F8609" s="17">
        <v>-75885.540000000037</v>
      </c>
    </row>
    <row r="8610" spans="2:6" x14ac:dyDescent="0.25">
      <c r="B8610" s="14">
        <v>8565</v>
      </c>
      <c r="C8610" s="17">
        <v>41</v>
      </c>
      <c r="D8610" s="17">
        <v>100.66</v>
      </c>
      <c r="E8610" s="17">
        <v>12752</v>
      </c>
      <c r="F8610" s="17">
        <v>-118800.31999999995</v>
      </c>
    </row>
    <row r="8611" spans="2:6" x14ac:dyDescent="0.25">
      <c r="B8611" s="14">
        <v>8566</v>
      </c>
      <c r="C8611" s="17">
        <v>42</v>
      </c>
      <c r="D8611" s="17">
        <v>82.26</v>
      </c>
      <c r="E8611" s="17">
        <v>21212</v>
      </c>
      <c r="F8611" s="17">
        <v>735384.87999999989</v>
      </c>
    </row>
    <row r="8612" spans="2:6" x14ac:dyDescent="0.25">
      <c r="B8612" s="14">
        <v>8567</v>
      </c>
      <c r="C8612" s="17">
        <v>42</v>
      </c>
      <c r="D8612" s="17">
        <v>83.37</v>
      </c>
      <c r="E8612" s="17">
        <v>18174</v>
      </c>
      <c r="F8612" s="17">
        <v>488151.61999999988</v>
      </c>
    </row>
    <row r="8613" spans="2:6" x14ac:dyDescent="0.25">
      <c r="B8613" s="14">
        <v>8568</v>
      </c>
      <c r="C8613" s="17">
        <v>39</v>
      </c>
      <c r="D8613" s="17">
        <v>89.85</v>
      </c>
      <c r="E8613" s="17">
        <v>24674</v>
      </c>
      <c r="F8613" s="17">
        <v>880881.10000000009</v>
      </c>
    </row>
    <row r="8614" spans="2:6" x14ac:dyDescent="0.25">
      <c r="B8614" s="14">
        <v>8569</v>
      </c>
      <c r="C8614" s="17">
        <v>42</v>
      </c>
      <c r="D8614" s="17">
        <v>95.65</v>
      </c>
      <c r="E8614" s="17">
        <v>17379</v>
      </c>
      <c r="F8614" s="17">
        <v>216201.64999999991</v>
      </c>
    </row>
    <row r="8615" spans="2:6" x14ac:dyDescent="0.25">
      <c r="B8615" s="14">
        <v>8570</v>
      </c>
      <c r="C8615" s="17">
        <v>44</v>
      </c>
      <c r="D8615" s="17">
        <v>86.91</v>
      </c>
      <c r="E8615" s="17">
        <v>24491</v>
      </c>
      <c r="F8615" s="17">
        <v>817592.19000000018</v>
      </c>
    </row>
    <row r="8616" spans="2:6" x14ac:dyDescent="0.25">
      <c r="B8616" s="14">
        <v>8571</v>
      </c>
      <c r="C8616" s="17">
        <v>40</v>
      </c>
      <c r="D8616" s="17">
        <v>84.83</v>
      </c>
      <c r="E8616" s="17">
        <v>19737</v>
      </c>
      <c r="F8616" s="17">
        <v>613893.29</v>
      </c>
    </row>
    <row r="8617" spans="2:6" x14ac:dyDescent="0.25">
      <c r="B8617" s="14">
        <v>8572</v>
      </c>
      <c r="C8617" s="17">
        <v>41</v>
      </c>
      <c r="D8617" s="17">
        <v>98.23</v>
      </c>
      <c r="E8617" s="17">
        <v>10532</v>
      </c>
      <c r="F8617" s="17">
        <v>-220502.36</v>
      </c>
    </row>
    <row r="8618" spans="2:6" x14ac:dyDescent="0.25">
      <c r="B8618" s="14">
        <v>8573</v>
      </c>
      <c r="C8618" s="17">
        <v>39</v>
      </c>
      <c r="D8618" s="17">
        <v>99.33</v>
      </c>
      <c r="E8618" s="17">
        <v>16333</v>
      </c>
      <c r="F8618" s="17">
        <v>140923.10999999999</v>
      </c>
    </row>
    <row r="8619" spans="2:6" x14ac:dyDescent="0.25">
      <c r="B8619" s="14">
        <v>8574</v>
      </c>
      <c r="C8619" s="17">
        <v>41</v>
      </c>
      <c r="D8619" s="17">
        <v>91.16</v>
      </c>
      <c r="E8619" s="17">
        <v>16355</v>
      </c>
      <c r="F8619" s="17">
        <v>243168.19999999995</v>
      </c>
    </row>
    <row r="8620" spans="2:6" x14ac:dyDescent="0.25">
      <c r="B8620" s="14">
        <v>8575</v>
      </c>
      <c r="C8620" s="17">
        <v>39</v>
      </c>
      <c r="D8620" s="17">
        <v>96.6</v>
      </c>
      <c r="E8620" s="17">
        <v>15255</v>
      </c>
      <c r="F8620" s="17">
        <v>117167.00000000012</v>
      </c>
    </row>
    <row r="8621" spans="2:6" x14ac:dyDescent="0.25">
      <c r="B8621" s="14">
        <v>8576</v>
      </c>
      <c r="C8621" s="17">
        <v>40</v>
      </c>
      <c r="D8621" s="17">
        <v>104.89</v>
      </c>
      <c r="E8621" s="17">
        <v>16470</v>
      </c>
      <c r="F8621" s="17">
        <v>41191.699999999953</v>
      </c>
    </row>
    <row r="8622" spans="2:6" x14ac:dyDescent="0.25">
      <c r="B8622" s="14">
        <v>8577</v>
      </c>
      <c r="C8622" s="17">
        <v>44</v>
      </c>
      <c r="D8622" s="17">
        <v>76.7</v>
      </c>
      <c r="E8622" s="17">
        <v>17375</v>
      </c>
      <c r="F8622" s="17">
        <v>510462.5</v>
      </c>
    </row>
    <row r="8623" spans="2:6" x14ac:dyDescent="0.25">
      <c r="B8623" s="14">
        <v>8578</v>
      </c>
      <c r="C8623" s="17">
        <v>43</v>
      </c>
      <c r="D8623" s="17">
        <v>94.97</v>
      </c>
      <c r="E8623" s="17">
        <v>21542</v>
      </c>
      <c r="F8623" s="17">
        <v>464708.26</v>
      </c>
    </row>
    <row r="8624" spans="2:6" x14ac:dyDescent="0.25">
      <c r="B8624" s="14">
        <v>8579</v>
      </c>
      <c r="C8624" s="17">
        <v>41</v>
      </c>
      <c r="D8624" s="17">
        <v>99.43</v>
      </c>
      <c r="E8624" s="17">
        <v>23242</v>
      </c>
      <c r="F8624" s="17">
        <v>511283.93999999994</v>
      </c>
    </row>
    <row r="8625" spans="2:6" x14ac:dyDescent="0.25">
      <c r="B8625" s="14">
        <v>8580</v>
      </c>
      <c r="C8625" s="17">
        <v>40</v>
      </c>
      <c r="D8625" s="17">
        <v>92.42</v>
      </c>
      <c r="E8625" s="17">
        <v>24327</v>
      </c>
      <c r="F8625" s="17">
        <v>769691.65999999992</v>
      </c>
    </row>
    <row r="8626" spans="2:6" x14ac:dyDescent="0.25">
      <c r="B8626" s="14">
        <v>8581</v>
      </c>
      <c r="C8626" s="17">
        <v>42</v>
      </c>
      <c r="D8626" s="17">
        <v>101.12</v>
      </c>
      <c r="E8626" s="17">
        <v>14807</v>
      </c>
      <c r="F8626" s="17">
        <v>-22584.840000000084</v>
      </c>
    </row>
    <row r="8627" spans="2:6" x14ac:dyDescent="0.25">
      <c r="B8627" s="14">
        <v>8582</v>
      </c>
      <c r="C8627" s="17">
        <v>44</v>
      </c>
      <c r="D8627" s="17">
        <v>82.16</v>
      </c>
      <c r="E8627" s="17">
        <v>18418</v>
      </c>
      <c r="F8627" s="17">
        <v>491567.12000000011</v>
      </c>
    </row>
    <row r="8628" spans="2:6" x14ac:dyDescent="0.25">
      <c r="B8628" s="14">
        <v>8583</v>
      </c>
      <c r="C8628" s="17">
        <v>42</v>
      </c>
      <c r="D8628" s="17">
        <v>96.08</v>
      </c>
      <c r="E8628" s="17">
        <v>19085</v>
      </c>
      <c r="F8628" s="17">
        <v>312658.19999999995</v>
      </c>
    </row>
    <row r="8629" spans="2:6" x14ac:dyDescent="0.25">
      <c r="B8629" s="14">
        <v>8584</v>
      </c>
      <c r="C8629" s="17">
        <v>42</v>
      </c>
      <c r="D8629" s="17">
        <v>100.44</v>
      </c>
      <c r="E8629" s="17">
        <v>15427</v>
      </c>
      <c r="F8629" s="17">
        <v>22551.119999999995</v>
      </c>
    </row>
    <row r="8630" spans="2:6" x14ac:dyDescent="0.25">
      <c r="B8630" s="14">
        <v>8585</v>
      </c>
      <c r="C8630" s="17">
        <v>42</v>
      </c>
      <c r="D8630" s="17">
        <v>89.27</v>
      </c>
      <c r="E8630" s="17">
        <v>19272</v>
      </c>
      <c r="F8630" s="17">
        <v>455292.56000000006</v>
      </c>
    </row>
    <row r="8631" spans="2:6" x14ac:dyDescent="0.25">
      <c r="B8631" s="14">
        <v>8586</v>
      </c>
      <c r="C8631" s="17">
        <v>42</v>
      </c>
      <c r="D8631" s="17">
        <v>95.56</v>
      </c>
      <c r="E8631" s="17">
        <v>13885</v>
      </c>
      <c r="F8631" s="17">
        <v>3094.4000000000233</v>
      </c>
    </row>
    <row r="8632" spans="2:6" x14ac:dyDescent="0.25">
      <c r="B8632" s="14">
        <v>8587</v>
      </c>
      <c r="C8632" s="17">
        <v>41</v>
      </c>
      <c r="D8632" s="17">
        <v>104.36</v>
      </c>
      <c r="E8632" s="17">
        <v>21466</v>
      </c>
      <c r="F8632" s="17">
        <v>301436.24</v>
      </c>
    </row>
    <row r="8633" spans="2:6" x14ac:dyDescent="0.25">
      <c r="B8633" s="14">
        <v>8588</v>
      </c>
      <c r="C8633" s="17">
        <v>43</v>
      </c>
      <c r="D8633" s="17">
        <v>91.94</v>
      </c>
      <c r="E8633" s="17">
        <v>14492</v>
      </c>
      <c r="F8633" s="17">
        <v>78357.520000000019</v>
      </c>
    </row>
    <row r="8634" spans="2:6" x14ac:dyDescent="0.25">
      <c r="B8634" s="14">
        <v>8589</v>
      </c>
      <c r="C8634" s="17">
        <v>44</v>
      </c>
      <c r="D8634" s="17">
        <v>100.95</v>
      </c>
      <c r="E8634" s="17">
        <v>17193</v>
      </c>
      <c r="F8634" s="17">
        <v>79281.649999999907</v>
      </c>
    </row>
    <row r="8635" spans="2:6" x14ac:dyDescent="0.25">
      <c r="B8635" s="14">
        <v>8590</v>
      </c>
      <c r="C8635" s="17">
        <v>41</v>
      </c>
      <c r="D8635" s="17">
        <v>82.26</v>
      </c>
      <c r="E8635" s="17">
        <v>7647</v>
      </c>
      <c r="F8635" s="17">
        <v>-270816.22000000009</v>
      </c>
    </row>
    <row r="8636" spans="2:6" x14ac:dyDescent="0.25">
      <c r="B8636" s="14">
        <v>8591</v>
      </c>
      <c r="C8636" s="17">
        <v>42</v>
      </c>
      <c r="D8636" s="17">
        <v>83.81</v>
      </c>
      <c r="E8636" s="17">
        <v>17877</v>
      </c>
      <c r="F8636" s="17">
        <v>458417.62999999989</v>
      </c>
    </row>
    <row r="8637" spans="2:6" x14ac:dyDescent="0.25">
      <c r="B8637" s="14">
        <v>8592</v>
      </c>
      <c r="C8637" s="17">
        <v>40</v>
      </c>
      <c r="D8637" s="17">
        <v>88.83</v>
      </c>
      <c r="E8637" s="17">
        <v>31526</v>
      </c>
      <c r="F8637" s="17">
        <v>1362179.42</v>
      </c>
    </row>
    <row r="8638" spans="2:6" x14ac:dyDescent="0.25">
      <c r="B8638" s="14">
        <v>8593</v>
      </c>
      <c r="C8638" s="17">
        <v>43</v>
      </c>
      <c r="D8638" s="17">
        <v>83.84</v>
      </c>
      <c r="E8638" s="17">
        <v>16958</v>
      </c>
      <c r="F8638" s="17">
        <v>373689.28</v>
      </c>
    </row>
    <row r="8639" spans="2:6" x14ac:dyDescent="0.25">
      <c r="B8639" s="14">
        <v>8594</v>
      </c>
      <c r="C8639" s="17">
        <v>41</v>
      </c>
      <c r="D8639" s="17">
        <v>75.67</v>
      </c>
      <c r="E8639" s="17">
        <v>12162</v>
      </c>
      <c r="F8639" s="17">
        <v>151297.45999999996</v>
      </c>
    </row>
    <row r="8640" spans="2:6" x14ac:dyDescent="0.25">
      <c r="B8640" s="14">
        <v>8595</v>
      </c>
      <c r="C8640" s="17">
        <v>39</v>
      </c>
      <c r="D8640" s="17">
        <v>104.4</v>
      </c>
      <c r="E8640" s="17">
        <v>18147</v>
      </c>
      <c r="F8640" s="17">
        <v>158973.19999999995</v>
      </c>
    </row>
    <row r="8641" spans="2:6" x14ac:dyDescent="0.25">
      <c r="B8641" s="14">
        <v>8596</v>
      </c>
      <c r="C8641" s="17">
        <v>40</v>
      </c>
      <c r="D8641" s="17">
        <v>82.94</v>
      </c>
      <c r="E8641" s="17">
        <v>21442</v>
      </c>
      <c r="F8641" s="17">
        <v>780878.52</v>
      </c>
    </row>
    <row r="8642" spans="2:6" x14ac:dyDescent="0.25">
      <c r="B8642" s="14">
        <v>8597</v>
      </c>
      <c r="C8642" s="17">
        <v>42</v>
      </c>
      <c r="D8642" s="17">
        <v>99.8</v>
      </c>
      <c r="E8642" s="17">
        <v>17426</v>
      </c>
      <c r="F8642" s="17">
        <v>146767.20000000007</v>
      </c>
    </row>
    <row r="8643" spans="2:6" x14ac:dyDescent="0.25">
      <c r="B8643" s="14">
        <v>8598</v>
      </c>
      <c r="C8643" s="17">
        <v>40</v>
      </c>
      <c r="D8643" s="17">
        <v>83.71</v>
      </c>
      <c r="E8643" s="17">
        <v>12213</v>
      </c>
      <c r="F8643" s="17">
        <v>69516.770000000019</v>
      </c>
    </row>
    <row r="8644" spans="2:6" x14ac:dyDescent="0.25">
      <c r="B8644" s="14">
        <v>8599</v>
      </c>
      <c r="C8644" s="17">
        <v>42</v>
      </c>
      <c r="D8644" s="17">
        <v>96.34</v>
      </c>
      <c r="E8644" s="17">
        <v>7783</v>
      </c>
      <c r="F8644" s="17">
        <v>-377883.22000000003</v>
      </c>
    </row>
    <row r="8645" spans="2:6" x14ac:dyDescent="0.25">
      <c r="B8645" s="14">
        <v>8600</v>
      </c>
      <c r="C8645" s="17">
        <v>43</v>
      </c>
      <c r="D8645" s="17">
        <v>79.12</v>
      </c>
      <c r="E8645" s="17">
        <v>17095</v>
      </c>
      <c r="F8645" s="17">
        <v>464263.59999999986</v>
      </c>
    </row>
    <row r="8646" spans="2:6" x14ac:dyDescent="0.25">
      <c r="B8646" s="14">
        <v>8601</v>
      </c>
      <c r="C8646" s="17">
        <v>42</v>
      </c>
      <c r="D8646" s="17">
        <v>97.27</v>
      </c>
      <c r="E8646" s="17">
        <v>9824</v>
      </c>
      <c r="F8646" s="17">
        <v>-263212.48</v>
      </c>
    </row>
    <row r="8647" spans="2:6" x14ac:dyDescent="0.25">
      <c r="B8647" s="14">
        <v>8602</v>
      </c>
      <c r="C8647" s="17">
        <v>43</v>
      </c>
      <c r="D8647" s="17">
        <v>80.3</v>
      </c>
      <c r="E8647" s="17">
        <v>19168</v>
      </c>
      <c r="F8647" s="17">
        <v>601017.60000000009</v>
      </c>
    </row>
    <row r="8648" spans="2:6" x14ac:dyDescent="0.25">
      <c r="B8648" s="14">
        <v>8603</v>
      </c>
      <c r="C8648" s="17">
        <v>42</v>
      </c>
      <c r="D8648" s="17">
        <v>84.97</v>
      </c>
      <c r="E8648" s="17">
        <v>18971</v>
      </c>
      <c r="F8648" s="17">
        <v>516481.13000000012</v>
      </c>
    </row>
    <row r="8649" spans="2:6" x14ac:dyDescent="0.25">
      <c r="B8649" s="14">
        <v>8604</v>
      </c>
      <c r="C8649" s="17">
        <v>42</v>
      </c>
      <c r="D8649" s="17">
        <v>92.5</v>
      </c>
      <c r="E8649" s="17">
        <v>6787</v>
      </c>
      <c r="F8649" s="17">
        <v>-412238.5</v>
      </c>
    </row>
    <row r="8650" spans="2:6" x14ac:dyDescent="0.25">
      <c r="B8650" s="14">
        <v>8605</v>
      </c>
      <c r="C8650" s="17">
        <v>42</v>
      </c>
      <c r="D8650" s="17">
        <v>103.07</v>
      </c>
      <c r="E8650" s="17">
        <v>18272</v>
      </c>
      <c r="F8650" s="17">
        <v>135408.96000000008</v>
      </c>
    </row>
    <row r="8651" spans="2:6" x14ac:dyDescent="0.25">
      <c r="B8651" s="14">
        <v>8606</v>
      </c>
      <c r="C8651" s="17">
        <v>44</v>
      </c>
      <c r="D8651" s="17">
        <v>92.92</v>
      </c>
      <c r="E8651" s="17">
        <v>26343</v>
      </c>
      <c r="F8651" s="17">
        <v>785373.44</v>
      </c>
    </row>
    <row r="8652" spans="2:6" x14ac:dyDescent="0.25">
      <c r="B8652" s="14">
        <v>8607</v>
      </c>
      <c r="C8652" s="17">
        <v>42</v>
      </c>
      <c r="D8652" s="17">
        <v>78.040000000000006</v>
      </c>
      <c r="E8652" s="17">
        <v>19114</v>
      </c>
      <c r="F8652" s="17">
        <v>659241.43999999994</v>
      </c>
    </row>
    <row r="8653" spans="2:6" x14ac:dyDescent="0.25">
      <c r="B8653" s="14">
        <v>8608</v>
      </c>
      <c r="C8653" s="17">
        <v>44</v>
      </c>
      <c r="D8653" s="17">
        <v>96.33</v>
      </c>
      <c r="E8653" s="17">
        <v>12873</v>
      </c>
      <c r="F8653" s="17">
        <v>-94741.089999999967</v>
      </c>
    </row>
    <row r="8654" spans="2:6" x14ac:dyDescent="0.25">
      <c r="B8654" s="14">
        <v>8609</v>
      </c>
      <c r="C8654" s="17">
        <v>43</v>
      </c>
      <c r="D8654" s="17">
        <v>99.73</v>
      </c>
      <c r="E8654" s="17">
        <v>15211</v>
      </c>
      <c r="F8654" s="17">
        <v>5922.9699999999721</v>
      </c>
    </row>
    <row r="8655" spans="2:6" x14ac:dyDescent="0.25">
      <c r="B8655" s="14">
        <v>8610</v>
      </c>
      <c r="C8655" s="17">
        <v>39</v>
      </c>
      <c r="D8655" s="17">
        <v>95.16</v>
      </c>
      <c r="E8655" s="17">
        <v>14259</v>
      </c>
      <c r="F8655" s="17">
        <v>74553.560000000056</v>
      </c>
    </row>
    <row r="8656" spans="2:6" x14ac:dyDescent="0.25">
      <c r="B8656" s="14">
        <v>8611</v>
      </c>
      <c r="C8656" s="17">
        <v>44</v>
      </c>
      <c r="D8656" s="17">
        <v>100.65</v>
      </c>
      <c r="E8656" s="17">
        <v>20329</v>
      </c>
      <c r="F8656" s="17">
        <v>254881.14999999991</v>
      </c>
    </row>
    <row r="8657" spans="2:6" x14ac:dyDescent="0.25">
      <c r="B8657" s="14">
        <v>8612</v>
      </c>
      <c r="C8657" s="17">
        <v>44</v>
      </c>
      <c r="D8657" s="17">
        <v>102.57</v>
      </c>
      <c r="E8657" s="17">
        <v>16493</v>
      </c>
      <c r="F8657" s="17">
        <v>14727.990000000107</v>
      </c>
    </row>
    <row r="8658" spans="2:6" x14ac:dyDescent="0.25">
      <c r="B8658" s="14">
        <v>8613</v>
      </c>
      <c r="C8658" s="17">
        <v>42</v>
      </c>
      <c r="D8658" s="17">
        <v>84.56</v>
      </c>
      <c r="E8658" s="17">
        <v>34308</v>
      </c>
      <c r="F8658" s="17">
        <v>1635271.52</v>
      </c>
    </row>
    <row r="8659" spans="2:6" x14ac:dyDescent="0.25">
      <c r="B8659" s="14">
        <v>8614</v>
      </c>
      <c r="C8659" s="17">
        <v>40</v>
      </c>
      <c r="D8659" s="17">
        <v>98.65</v>
      </c>
      <c r="E8659" s="17">
        <v>22089</v>
      </c>
      <c r="F8659" s="17">
        <v>483071.14999999991</v>
      </c>
    </row>
    <row r="8660" spans="2:6" x14ac:dyDescent="0.25">
      <c r="B8660" s="14">
        <v>8615</v>
      </c>
      <c r="C8660" s="17">
        <v>40</v>
      </c>
      <c r="D8660" s="17">
        <v>91.1</v>
      </c>
      <c r="E8660" s="17">
        <v>16714</v>
      </c>
      <c r="F8660" s="17">
        <v>284880.60000000009</v>
      </c>
    </row>
    <row r="8661" spans="2:6" x14ac:dyDescent="0.25">
      <c r="B8661" s="14">
        <v>8616</v>
      </c>
      <c r="C8661" s="17">
        <v>42</v>
      </c>
      <c r="D8661" s="17">
        <v>86.53</v>
      </c>
      <c r="E8661" s="17">
        <v>16220</v>
      </c>
      <c r="F8661" s="17">
        <v>293023.39999999991</v>
      </c>
    </row>
    <row r="8662" spans="2:6" x14ac:dyDescent="0.25">
      <c r="B8662" s="14">
        <v>8617</v>
      </c>
      <c r="C8662" s="17">
        <v>40</v>
      </c>
      <c r="D8662" s="17">
        <v>85.15</v>
      </c>
      <c r="E8662" s="17">
        <v>21019</v>
      </c>
      <c r="F8662" s="17">
        <v>702253.14999999991</v>
      </c>
    </row>
    <row r="8663" spans="2:6" x14ac:dyDescent="0.25">
      <c r="B8663" s="14">
        <v>8618</v>
      </c>
      <c r="C8663" s="17">
        <v>41</v>
      </c>
      <c r="D8663" s="17">
        <v>80.45</v>
      </c>
      <c r="E8663" s="17">
        <v>11574</v>
      </c>
      <c r="F8663" s="17">
        <v>47563.699999999953</v>
      </c>
    </row>
    <row r="8664" spans="2:6" x14ac:dyDescent="0.25">
      <c r="B8664" s="14">
        <v>8619</v>
      </c>
      <c r="C8664" s="17">
        <v>39</v>
      </c>
      <c r="D8664" s="17">
        <v>83.85</v>
      </c>
      <c r="E8664" s="17">
        <v>8813</v>
      </c>
      <c r="F8664" s="17">
        <v>-178890.04999999993</v>
      </c>
    </row>
    <row r="8665" spans="2:6" x14ac:dyDescent="0.25">
      <c r="B8665" s="14">
        <v>8620</v>
      </c>
      <c r="C8665" s="17">
        <v>42</v>
      </c>
      <c r="D8665" s="17">
        <v>86.06</v>
      </c>
      <c r="E8665" s="17">
        <v>24495</v>
      </c>
      <c r="F8665" s="17">
        <v>887675.3</v>
      </c>
    </row>
    <row r="8666" spans="2:6" x14ac:dyDescent="0.25">
      <c r="B8666" s="14">
        <v>8621</v>
      </c>
      <c r="C8666" s="17">
        <v>44</v>
      </c>
      <c r="D8666" s="17">
        <v>103.27</v>
      </c>
      <c r="E8666" s="17">
        <v>21735</v>
      </c>
      <c r="F8666" s="17">
        <v>274351.55000000005</v>
      </c>
    </row>
    <row r="8667" spans="2:6" x14ac:dyDescent="0.25">
      <c r="B8667" s="14">
        <v>8622</v>
      </c>
      <c r="C8667" s="17">
        <v>43</v>
      </c>
      <c r="D8667" s="17">
        <v>77.739999999999995</v>
      </c>
      <c r="E8667" s="17">
        <v>17451</v>
      </c>
      <c r="F8667" s="17">
        <v>515715.26</v>
      </c>
    </row>
    <row r="8668" spans="2:6" x14ac:dyDescent="0.25">
      <c r="B8668" s="14">
        <v>8623</v>
      </c>
      <c r="C8668" s="17">
        <v>42</v>
      </c>
      <c r="D8668" s="17">
        <v>89.17</v>
      </c>
      <c r="E8668" s="17">
        <v>19772</v>
      </c>
      <c r="F8668" s="17">
        <v>491134.76</v>
      </c>
    </row>
    <row r="8669" spans="2:6" x14ac:dyDescent="0.25">
      <c r="B8669" s="14">
        <v>8624</v>
      </c>
      <c r="C8669" s="17">
        <v>43</v>
      </c>
      <c r="D8669" s="17">
        <v>75.17</v>
      </c>
      <c r="E8669" s="17">
        <v>21243</v>
      </c>
      <c r="F8669" s="17">
        <v>867071.69</v>
      </c>
    </row>
    <row r="8670" spans="2:6" x14ac:dyDescent="0.25">
      <c r="B8670" s="14">
        <v>8625</v>
      </c>
      <c r="C8670" s="17">
        <v>40</v>
      </c>
      <c r="D8670" s="17">
        <v>101.17</v>
      </c>
      <c r="E8670" s="17">
        <v>13342</v>
      </c>
      <c r="F8670" s="17">
        <v>-78432.140000000014</v>
      </c>
    </row>
    <row r="8671" spans="2:6" x14ac:dyDescent="0.25">
      <c r="B8671" s="14">
        <v>8626</v>
      </c>
      <c r="C8671" s="17">
        <v>43</v>
      </c>
      <c r="D8671" s="17">
        <v>92.35</v>
      </c>
      <c r="E8671" s="17">
        <v>11927</v>
      </c>
      <c r="F8671" s="17">
        <v>-90846.449999999953</v>
      </c>
    </row>
    <row r="8672" spans="2:6" x14ac:dyDescent="0.25">
      <c r="B8672" s="14">
        <v>8627</v>
      </c>
      <c r="C8672" s="17">
        <v>39</v>
      </c>
      <c r="D8672" s="17">
        <v>77.5</v>
      </c>
      <c r="E8672" s="17">
        <v>22719</v>
      </c>
      <c r="F8672" s="17">
        <v>1024317.5</v>
      </c>
    </row>
    <row r="8673" spans="2:6" x14ac:dyDescent="0.25">
      <c r="B8673" s="14">
        <v>8628</v>
      </c>
      <c r="C8673" s="17">
        <v>40</v>
      </c>
      <c r="D8673" s="17">
        <v>79.22</v>
      </c>
      <c r="E8673" s="17">
        <v>18250</v>
      </c>
      <c r="F8673" s="17">
        <v>605985</v>
      </c>
    </row>
    <row r="8674" spans="2:6" x14ac:dyDescent="0.25">
      <c r="B8674" s="14">
        <v>8629</v>
      </c>
      <c r="C8674" s="17">
        <v>43</v>
      </c>
      <c r="D8674" s="17">
        <v>89.83</v>
      </c>
      <c r="E8674" s="17">
        <v>24184</v>
      </c>
      <c r="F8674" s="17">
        <v>750255.28</v>
      </c>
    </row>
    <row r="8675" spans="2:6" x14ac:dyDescent="0.25">
      <c r="B8675" s="14">
        <v>8630</v>
      </c>
      <c r="C8675" s="17">
        <v>42</v>
      </c>
      <c r="D8675" s="17">
        <v>101.61</v>
      </c>
      <c r="E8675" s="17">
        <v>22636</v>
      </c>
      <c r="F8675" s="17">
        <v>403808.04000000004</v>
      </c>
    </row>
    <row r="8676" spans="2:6" x14ac:dyDescent="0.25">
      <c r="B8676" s="14">
        <v>8631</v>
      </c>
      <c r="C8676" s="17">
        <v>41</v>
      </c>
      <c r="D8676" s="17">
        <v>100.24</v>
      </c>
      <c r="E8676" s="17">
        <v>21895</v>
      </c>
      <c r="F8676" s="17">
        <v>414655.20000000019</v>
      </c>
    </row>
    <row r="8677" spans="2:6" x14ac:dyDescent="0.25">
      <c r="B8677" s="14">
        <v>8632</v>
      </c>
      <c r="C8677" s="17">
        <v>44</v>
      </c>
      <c r="D8677" s="17">
        <v>92.35</v>
      </c>
      <c r="E8677" s="17">
        <v>27164</v>
      </c>
      <c r="F8677" s="17">
        <v>851824.60000000009</v>
      </c>
    </row>
    <row r="8678" spans="2:6" x14ac:dyDescent="0.25">
      <c r="B8678" s="14">
        <v>8633</v>
      </c>
      <c r="C8678" s="17">
        <v>42</v>
      </c>
      <c r="D8678" s="17">
        <v>97.63</v>
      </c>
      <c r="E8678" s="17">
        <v>23957</v>
      </c>
      <c r="F8678" s="17">
        <v>572327.09000000008</v>
      </c>
    </row>
    <row r="8679" spans="2:6" x14ac:dyDescent="0.25">
      <c r="B8679" s="14">
        <v>8634</v>
      </c>
      <c r="C8679" s="17">
        <v>42</v>
      </c>
      <c r="D8679" s="17">
        <v>76.73</v>
      </c>
      <c r="E8679" s="17">
        <v>22700</v>
      </c>
      <c r="F8679" s="17">
        <v>972129</v>
      </c>
    </row>
    <row r="8680" spans="2:6" x14ac:dyDescent="0.25">
      <c r="B8680" s="14">
        <v>8635</v>
      </c>
      <c r="C8680" s="17">
        <v>43</v>
      </c>
      <c r="D8680" s="17">
        <v>102.22</v>
      </c>
      <c r="E8680" s="17">
        <v>24985</v>
      </c>
      <c r="F8680" s="17">
        <v>493693.30000000005</v>
      </c>
    </row>
    <row r="8681" spans="2:6" x14ac:dyDescent="0.25">
      <c r="B8681" s="14">
        <v>8636</v>
      </c>
      <c r="C8681" s="17">
        <v>43</v>
      </c>
      <c r="D8681" s="17">
        <v>96.04</v>
      </c>
      <c r="E8681" s="17">
        <v>12830</v>
      </c>
      <c r="F8681" s="17">
        <v>-80713.20000000007</v>
      </c>
    </row>
    <row r="8682" spans="2:6" x14ac:dyDescent="0.25">
      <c r="B8682" s="14">
        <v>8637</v>
      </c>
      <c r="C8682" s="17">
        <v>39</v>
      </c>
      <c r="D8682" s="17">
        <v>76.7</v>
      </c>
      <c r="E8682" s="17">
        <v>14135</v>
      </c>
      <c r="F8682" s="17">
        <v>327445.5</v>
      </c>
    </row>
    <row r="8683" spans="2:6" x14ac:dyDescent="0.25">
      <c r="B8683" s="14">
        <v>8638</v>
      </c>
      <c r="C8683" s="17">
        <v>39</v>
      </c>
      <c r="D8683" s="17">
        <v>84.38</v>
      </c>
      <c r="E8683" s="17">
        <v>12616</v>
      </c>
      <c r="F8683" s="17">
        <v>104021.92000000004</v>
      </c>
    </row>
    <row r="8684" spans="2:6" x14ac:dyDescent="0.25">
      <c r="B8684" s="14">
        <v>8639</v>
      </c>
      <c r="C8684" s="17">
        <v>39</v>
      </c>
      <c r="D8684" s="17">
        <v>97.11</v>
      </c>
      <c r="E8684" s="17">
        <v>15508</v>
      </c>
      <c r="F8684" s="17">
        <v>125298.12</v>
      </c>
    </row>
    <row r="8685" spans="2:6" x14ac:dyDescent="0.25">
      <c r="B8685" s="14">
        <v>8640</v>
      </c>
      <c r="C8685" s="17">
        <v>43</v>
      </c>
      <c r="D8685" s="17">
        <v>86.77</v>
      </c>
      <c r="E8685" s="17">
        <v>21849</v>
      </c>
      <c r="F8685" s="17">
        <v>662606.27</v>
      </c>
    </row>
    <row r="8686" spans="2:6" x14ac:dyDescent="0.25">
      <c r="B8686" s="14">
        <v>8641</v>
      </c>
      <c r="C8686" s="17">
        <v>41</v>
      </c>
      <c r="D8686" s="17">
        <v>97.46</v>
      </c>
      <c r="E8686" s="17">
        <v>17848</v>
      </c>
      <c r="F8686" s="17">
        <v>230517.92000000016</v>
      </c>
    </row>
    <row r="8687" spans="2:6" x14ac:dyDescent="0.25">
      <c r="B8687" s="14">
        <v>8642</v>
      </c>
      <c r="C8687" s="17">
        <v>42</v>
      </c>
      <c r="D8687" s="17">
        <v>96.86</v>
      </c>
      <c r="E8687" s="17">
        <v>17879</v>
      </c>
      <c r="F8687" s="17">
        <v>225243.06000000006</v>
      </c>
    </row>
    <row r="8688" spans="2:6" x14ac:dyDescent="0.25">
      <c r="B8688" s="14">
        <v>8643</v>
      </c>
      <c r="C8688" s="17">
        <v>42</v>
      </c>
      <c r="D8688" s="17">
        <v>97.5</v>
      </c>
      <c r="E8688" s="17">
        <v>17751</v>
      </c>
      <c r="F8688" s="17">
        <v>206184.5</v>
      </c>
    </row>
    <row r="8689" spans="2:6" x14ac:dyDescent="0.25">
      <c r="B8689" s="14">
        <v>8644</v>
      </c>
      <c r="C8689" s="17">
        <v>41</v>
      </c>
      <c r="D8689" s="17">
        <v>102.87</v>
      </c>
      <c r="E8689" s="17">
        <v>15224</v>
      </c>
      <c r="F8689" s="17">
        <v>-10700.880000000121</v>
      </c>
    </row>
    <row r="8690" spans="2:6" x14ac:dyDescent="0.25">
      <c r="B8690" s="14">
        <v>8645</v>
      </c>
      <c r="C8690" s="17">
        <v>41</v>
      </c>
      <c r="D8690" s="17">
        <v>97.04</v>
      </c>
      <c r="E8690" s="17">
        <v>13955</v>
      </c>
      <c r="F8690" s="17">
        <v>696.79999999993015</v>
      </c>
    </row>
    <row r="8691" spans="2:6" x14ac:dyDescent="0.25">
      <c r="B8691" s="14">
        <v>8646</v>
      </c>
      <c r="C8691" s="17">
        <v>42</v>
      </c>
      <c r="D8691" s="17">
        <v>85.82</v>
      </c>
      <c r="E8691" s="17">
        <v>15578</v>
      </c>
      <c r="F8691" s="17">
        <v>258842.04000000004</v>
      </c>
    </row>
    <row r="8692" spans="2:6" x14ac:dyDescent="0.25">
      <c r="B8692" s="14">
        <v>8647</v>
      </c>
      <c r="C8692" s="17">
        <v>42</v>
      </c>
      <c r="D8692" s="17">
        <v>94.19</v>
      </c>
      <c r="E8692" s="17">
        <v>6649</v>
      </c>
      <c r="F8692" s="17">
        <v>-432376.31</v>
      </c>
    </row>
    <row r="8693" spans="2:6" x14ac:dyDescent="0.25">
      <c r="B8693" s="14">
        <v>8648</v>
      </c>
      <c r="C8693" s="17">
        <v>42</v>
      </c>
      <c r="D8693" s="17">
        <v>81.819999999999993</v>
      </c>
      <c r="E8693" s="17">
        <v>6348</v>
      </c>
      <c r="F8693" s="17">
        <v>-372757.35999999993</v>
      </c>
    </row>
    <row r="8694" spans="2:6" x14ac:dyDescent="0.25">
      <c r="B8694" s="14">
        <v>8649</v>
      </c>
      <c r="C8694" s="17">
        <v>45</v>
      </c>
      <c r="D8694" s="17">
        <v>87.05</v>
      </c>
      <c r="E8694" s="17">
        <v>19872</v>
      </c>
      <c r="F8694" s="17">
        <v>480430.40000000014</v>
      </c>
    </row>
    <row r="8695" spans="2:6" x14ac:dyDescent="0.25">
      <c r="B8695" s="14">
        <v>8650</v>
      </c>
      <c r="C8695" s="17">
        <v>42</v>
      </c>
      <c r="D8695" s="17">
        <v>91.3</v>
      </c>
      <c r="E8695" s="17">
        <v>19211</v>
      </c>
      <c r="F8695" s="17">
        <v>412162.69999999995</v>
      </c>
    </row>
    <row r="8696" spans="2:6" x14ac:dyDescent="0.25">
      <c r="B8696" s="14">
        <v>8651</v>
      </c>
      <c r="C8696" s="17">
        <v>41</v>
      </c>
      <c r="D8696" s="17">
        <v>100.41</v>
      </c>
      <c r="E8696" s="17">
        <v>20807</v>
      </c>
      <c r="F8696" s="17">
        <v>348275.13000000012</v>
      </c>
    </row>
    <row r="8697" spans="2:6" x14ac:dyDescent="0.25">
      <c r="B8697" s="14">
        <v>8652</v>
      </c>
      <c r="C8697" s="17">
        <v>43</v>
      </c>
      <c r="D8697" s="17">
        <v>85.98</v>
      </c>
      <c r="E8697" s="17">
        <v>21596</v>
      </c>
      <c r="F8697" s="17">
        <v>662151.91999999993</v>
      </c>
    </row>
    <row r="8698" spans="2:6" x14ac:dyDescent="0.25">
      <c r="B8698" s="14">
        <v>8653</v>
      </c>
      <c r="C8698" s="17">
        <v>39</v>
      </c>
      <c r="D8698" s="17">
        <v>97.44</v>
      </c>
      <c r="E8698" s="17">
        <v>21882</v>
      </c>
      <c r="F8698" s="17">
        <v>518937.92000000016</v>
      </c>
    </row>
    <row r="8699" spans="2:6" x14ac:dyDescent="0.25">
      <c r="B8699" s="14">
        <v>8654</v>
      </c>
      <c r="C8699" s="17">
        <v>40</v>
      </c>
      <c r="D8699" s="17">
        <v>101.24</v>
      </c>
      <c r="E8699" s="17">
        <v>15169</v>
      </c>
      <c r="F8699" s="17">
        <v>26161.440000000061</v>
      </c>
    </row>
    <row r="8700" spans="2:6" x14ac:dyDescent="0.25">
      <c r="B8700" s="14">
        <v>8655</v>
      </c>
      <c r="C8700" s="17">
        <v>40</v>
      </c>
      <c r="D8700" s="17">
        <v>97.69</v>
      </c>
      <c r="E8700" s="17">
        <v>22130</v>
      </c>
      <c r="F8700" s="17">
        <v>506790.30000000005</v>
      </c>
    </row>
    <row r="8701" spans="2:6" x14ac:dyDescent="0.25">
      <c r="B8701" s="14">
        <v>8656</v>
      </c>
      <c r="C8701" s="17">
        <v>39</v>
      </c>
      <c r="D8701" s="17">
        <v>96.97</v>
      </c>
      <c r="E8701" s="17">
        <v>16758</v>
      </c>
      <c r="F8701" s="17">
        <v>206256.74</v>
      </c>
    </row>
    <row r="8702" spans="2:6" x14ac:dyDescent="0.25">
      <c r="B8702" s="14">
        <v>8657</v>
      </c>
      <c r="C8702" s="17">
        <v>43</v>
      </c>
      <c r="D8702" s="17">
        <v>93.21</v>
      </c>
      <c r="E8702" s="17">
        <v>17976</v>
      </c>
      <c r="F8702" s="17">
        <v>278713.04000000004</v>
      </c>
    </row>
    <row r="8703" spans="2:6" x14ac:dyDescent="0.25">
      <c r="B8703" s="14">
        <v>8658</v>
      </c>
      <c r="C8703" s="17">
        <v>44</v>
      </c>
      <c r="D8703" s="17">
        <v>77.28</v>
      </c>
      <c r="E8703" s="17">
        <v>23938</v>
      </c>
      <c r="F8703" s="17">
        <v>1010461.3599999999</v>
      </c>
    </row>
    <row r="8704" spans="2:6" x14ac:dyDescent="0.25">
      <c r="B8704" s="14">
        <v>8659</v>
      </c>
      <c r="C8704" s="17">
        <v>44</v>
      </c>
      <c r="D8704" s="17">
        <v>85.88</v>
      </c>
      <c r="E8704" s="17">
        <v>24600</v>
      </c>
      <c r="F8704" s="17">
        <v>850352</v>
      </c>
    </row>
    <row r="8705" spans="2:6" x14ac:dyDescent="0.25">
      <c r="B8705" s="14">
        <v>8660</v>
      </c>
      <c r="C8705" s="17">
        <v>41</v>
      </c>
      <c r="D8705" s="17">
        <v>102.16</v>
      </c>
      <c r="E8705" s="17">
        <v>14243</v>
      </c>
      <c r="F8705" s="17">
        <v>-54670.880000000005</v>
      </c>
    </row>
    <row r="8706" spans="2:6" x14ac:dyDescent="0.25">
      <c r="B8706" s="14">
        <v>8661</v>
      </c>
      <c r="C8706" s="17">
        <v>41</v>
      </c>
      <c r="D8706" s="17">
        <v>97.48</v>
      </c>
      <c r="E8706" s="17">
        <v>17850</v>
      </c>
      <c r="F8706" s="17">
        <v>230282</v>
      </c>
    </row>
    <row r="8707" spans="2:6" x14ac:dyDescent="0.25">
      <c r="B8707" s="14">
        <v>8662</v>
      </c>
      <c r="C8707" s="17">
        <v>44</v>
      </c>
      <c r="D8707" s="17">
        <v>77.25</v>
      </c>
      <c r="E8707" s="17">
        <v>13117</v>
      </c>
      <c r="F8707" s="17">
        <v>169846.75</v>
      </c>
    </row>
    <row r="8708" spans="2:6" x14ac:dyDescent="0.25">
      <c r="B8708" s="14">
        <v>8663</v>
      </c>
      <c r="C8708" s="17">
        <v>42</v>
      </c>
      <c r="D8708" s="17">
        <v>100.47</v>
      </c>
      <c r="E8708" s="17">
        <v>27330</v>
      </c>
      <c r="F8708" s="17">
        <v>694964.90000000014</v>
      </c>
    </row>
    <row r="8709" spans="2:6" x14ac:dyDescent="0.25">
      <c r="B8709" s="14">
        <v>8664</v>
      </c>
      <c r="C8709" s="17">
        <v>41</v>
      </c>
      <c r="D8709" s="17">
        <v>83.24</v>
      </c>
      <c r="E8709" s="17">
        <v>13234</v>
      </c>
      <c r="F8709" s="17">
        <v>139373.84000000008</v>
      </c>
    </row>
    <row r="8710" spans="2:6" x14ac:dyDescent="0.25">
      <c r="B8710" s="14">
        <v>8665</v>
      </c>
      <c r="C8710" s="17">
        <v>41</v>
      </c>
      <c r="D8710" s="17">
        <v>101.82</v>
      </c>
      <c r="E8710" s="17">
        <v>27177</v>
      </c>
      <c r="F8710" s="17">
        <v>676803.8600000001</v>
      </c>
    </row>
    <row r="8711" spans="2:6" x14ac:dyDescent="0.25">
      <c r="B8711" s="14">
        <v>8666</v>
      </c>
      <c r="C8711" s="17">
        <v>40</v>
      </c>
      <c r="D8711" s="17">
        <v>103.7</v>
      </c>
      <c r="E8711" s="17">
        <v>9632</v>
      </c>
      <c r="F8711" s="17">
        <v>-317350.40000000002</v>
      </c>
    </row>
    <row r="8712" spans="2:6" x14ac:dyDescent="0.25">
      <c r="B8712" s="14">
        <v>8667</v>
      </c>
      <c r="C8712" s="17">
        <v>42</v>
      </c>
      <c r="D8712" s="17">
        <v>85.92</v>
      </c>
      <c r="E8712" s="17">
        <v>11017</v>
      </c>
      <c r="F8712" s="17">
        <v>-66911.640000000014</v>
      </c>
    </row>
    <row r="8713" spans="2:6" x14ac:dyDescent="0.25">
      <c r="B8713" s="14">
        <v>8668</v>
      </c>
      <c r="C8713" s="17">
        <v>44</v>
      </c>
      <c r="D8713" s="17">
        <v>77.8</v>
      </c>
      <c r="E8713" s="17">
        <v>18677</v>
      </c>
      <c r="F8713" s="17">
        <v>591864.40000000014</v>
      </c>
    </row>
    <row r="8714" spans="2:6" x14ac:dyDescent="0.25">
      <c r="B8714" s="14">
        <v>8669</v>
      </c>
      <c r="C8714" s="17">
        <v>41</v>
      </c>
      <c r="D8714" s="17">
        <v>80.040000000000006</v>
      </c>
      <c r="E8714" s="17">
        <v>14718</v>
      </c>
      <c r="F8714" s="17">
        <v>297415.2799999998</v>
      </c>
    </row>
    <row r="8715" spans="2:6" x14ac:dyDescent="0.25">
      <c r="B8715" s="14">
        <v>8670</v>
      </c>
      <c r="C8715" s="17">
        <v>43</v>
      </c>
      <c r="D8715" s="17">
        <v>85.66</v>
      </c>
      <c r="E8715" s="17">
        <v>23719</v>
      </c>
      <c r="F8715" s="17">
        <v>818394.4600000002</v>
      </c>
    </row>
    <row r="8716" spans="2:6" x14ac:dyDescent="0.25">
      <c r="B8716" s="14">
        <v>8671</v>
      </c>
      <c r="C8716" s="17">
        <v>40</v>
      </c>
      <c r="D8716" s="17">
        <v>103.53</v>
      </c>
      <c r="E8716" s="17">
        <v>15342</v>
      </c>
      <c r="F8716" s="17">
        <v>1020.7399999999907</v>
      </c>
    </row>
    <row r="8717" spans="2:6" x14ac:dyDescent="0.25">
      <c r="B8717" s="14">
        <v>8672</v>
      </c>
      <c r="C8717" s="17">
        <v>39</v>
      </c>
      <c r="D8717" s="17">
        <v>82.82</v>
      </c>
      <c r="E8717" s="17">
        <v>15038</v>
      </c>
      <c r="F8717" s="17">
        <v>310632.84000000008</v>
      </c>
    </row>
    <row r="8718" spans="2:6" x14ac:dyDescent="0.25">
      <c r="B8718" s="14">
        <v>8673</v>
      </c>
      <c r="C8718" s="17">
        <v>40</v>
      </c>
      <c r="D8718" s="17">
        <v>91.51</v>
      </c>
      <c r="E8718" s="17">
        <v>18126</v>
      </c>
      <c r="F8718" s="17">
        <v>373323.74</v>
      </c>
    </row>
    <row r="8719" spans="2:6" x14ac:dyDescent="0.25">
      <c r="B8719" s="14">
        <v>8674</v>
      </c>
      <c r="C8719" s="17">
        <v>42</v>
      </c>
      <c r="D8719" s="17">
        <v>84.48</v>
      </c>
      <c r="E8719" s="17">
        <v>23099</v>
      </c>
      <c r="F8719" s="17">
        <v>825139.48</v>
      </c>
    </row>
    <row r="8720" spans="2:6" x14ac:dyDescent="0.25">
      <c r="B8720" s="14">
        <v>8675</v>
      </c>
      <c r="C8720" s="17">
        <v>41</v>
      </c>
      <c r="D8720" s="17">
        <v>88.91</v>
      </c>
      <c r="E8720" s="17">
        <v>29622</v>
      </c>
      <c r="F8720" s="17">
        <v>1196583.9800000002</v>
      </c>
    </row>
    <row r="8721" spans="2:6" x14ac:dyDescent="0.25">
      <c r="B8721" s="14">
        <v>8676</v>
      </c>
      <c r="C8721" s="17">
        <v>44</v>
      </c>
      <c r="D8721" s="17">
        <v>77.37</v>
      </c>
      <c r="E8721" s="17">
        <v>15274</v>
      </c>
      <c r="F8721" s="17">
        <v>335720.61999999988</v>
      </c>
    </row>
    <row r="8722" spans="2:6" x14ac:dyDescent="0.25">
      <c r="B8722" s="14">
        <v>8677</v>
      </c>
      <c r="C8722" s="17">
        <v>40</v>
      </c>
      <c r="D8722" s="17">
        <v>87.37</v>
      </c>
      <c r="E8722" s="17">
        <v>17551</v>
      </c>
      <c r="F8722" s="17">
        <v>407178.12999999989</v>
      </c>
    </row>
    <row r="8723" spans="2:6" x14ac:dyDescent="0.25">
      <c r="B8723" s="14">
        <v>8678</v>
      </c>
      <c r="C8723" s="17">
        <v>42</v>
      </c>
      <c r="D8723" s="17">
        <v>92.32</v>
      </c>
      <c r="E8723" s="17">
        <v>7841</v>
      </c>
      <c r="F8723" s="17">
        <v>-342844.11999999994</v>
      </c>
    </row>
    <row r="8724" spans="2:6" x14ac:dyDescent="0.25">
      <c r="B8724" s="14">
        <v>8679</v>
      </c>
      <c r="C8724" s="17">
        <v>40</v>
      </c>
      <c r="D8724" s="17">
        <v>79.760000000000005</v>
      </c>
      <c r="E8724" s="17">
        <v>19929</v>
      </c>
      <c r="F8724" s="17">
        <v>729173.96</v>
      </c>
    </row>
    <row r="8725" spans="2:6" x14ac:dyDescent="0.25">
      <c r="B8725" s="14">
        <v>8680</v>
      </c>
      <c r="C8725" s="17">
        <v>41</v>
      </c>
      <c r="D8725" s="17">
        <v>98.19</v>
      </c>
      <c r="E8725" s="17">
        <v>15647</v>
      </c>
      <c r="F8725" s="17">
        <v>85847.070000000065</v>
      </c>
    </row>
    <row r="8726" spans="2:6" x14ac:dyDescent="0.25">
      <c r="B8726" s="14">
        <v>8681</v>
      </c>
      <c r="C8726" s="17">
        <v>42</v>
      </c>
      <c r="D8726" s="17">
        <v>84.58</v>
      </c>
      <c r="E8726" s="17">
        <v>21934</v>
      </c>
      <c r="F8726" s="17">
        <v>738460.28</v>
      </c>
    </row>
    <row r="8727" spans="2:6" x14ac:dyDescent="0.25">
      <c r="B8727" s="14">
        <v>8682</v>
      </c>
      <c r="C8727" s="17">
        <v>41</v>
      </c>
      <c r="D8727" s="17">
        <v>79.44</v>
      </c>
      <c r="E8727" s="17">
        <v>14009</v>
      </c>
      <c r="F8727" s="17">
        <v>250547.04000000004</v>
      </c>
    </row>
    <row r="8728" spans="2:6" x14ac:dyDescent="0.25">
      <c r="B8728" s="14">
        <v>8683</v>
      </c>
      <c r="C8728" s="17">
        <v>41</v>
      </c>
      <c r="D8728" s="17">
        <v>91.43</v>
      </c>
      <c r="E8728" s="17">
        <v>15408</v>
      </c>
      <c r="F8728" s="17">
        <v>175710.55999999994</v>
      </c>
    </row>
    <row r="8729" spans="2:6" x14ac:dyDescent="0.25">
      <c r="B8729" s="14">
        <v>8684</v>
      </c>
      <c r="C8729" s="17">
        <v>41</v>
      </c>
      <c r="D8729" s="17">
        <v>91.02</v>
      </c>
      <c r="E8729" s="17">
        <v>14195</v>
      </c>
      <c r="F8729" s="17">
        <v>100781.10000000009</v>
      </c>
    </row>
    <row r="8730" spans="2:6" x14ac:dyDescent="0.25">
      <c r="B8730" s="14">
        <v>8685</v>
      </c>
      <c r="C8730" s="17">
        <v>40</v>
      </c>
      <c r="D8730" s="17">
        <v>75.14</v>
      </c>
      <c r="E8730" s="17">
        <v>10980</v>
      </c>
      <c r="F8730" s="17">
        <v>70782.800000000047</v>
      </c>
    </row>
    <row r="8731" spans="2:6" x14ac:dyDescent="0.25">
      <c r="B8731" s="14">
        <v>8686</v>
      </c>
      <c r="C8731" s="17">
        <v>39</v>
      </c>
      <c r="D8731" s="17">
        <v>84.85</v>
      </c>
      <c r="E8731" s="17">
        <v>22830</v>
      </c>
      <c r="F8731" s="17">
        <v>865674.50000000023</v>
      </c>
    </row>
    <row r="8732" spans="2:6" x14ac:dyDescent="0.25">
      <c r="B8732" s="14">
        <v>8687</v>
      </c>
      <c r="C8732" s="17">
        <v>43</v>
      </c>
      <c r="D8732" s="17">
        <v>83.11</v>
      </c>
      <c r="E8732" s="17">
        <v>15016</v>
      </c>
      <c r="F8732" s="17">
        <v>244516.24</v>
      </c>
    </row>
    <row r="8733" spans="2:6" x14ac:dyDescent="0.25">
      <c r="B8733" s="14">
        <v>8688</v>
      </c>
      <c r="C8733" s="17">
        <v>42</v>
      </c>
      <c r="D8733" s="17">
        <v>79.13</v>
      </c>
      <c r="E8733" s="17">
        <v>16060</v>
      </c>
      <c r="F8733" s="17">
        <v>400592.20000000019</v>
      </c>
    </row>
    <row r="8734" spans="2:6" x14ac:dyDescent="0.25">
      <c r="B8734" s="14">
        <v>8689</v>
      </c>
      <c r="C8734" s="17">
        <v>43</v>
      </c>
      <c r="D8734" s="17">
        <v>97.46</v>
      </c>
      <c r="E8734" s="17">
        <v>7943</v>
      </c>
      <c r="F8734" s="17">
        <v>-385016.77999999997</v>
      </c>
    </row>
    <row r="8735" spans="2:6" x14ac:dyDescent="0.25">
      <c r="B8735" s="14">
        <v>8690</v>
      </c>
      <c r="C8735" s="17">
        <v>42</v>
      </c>
      <c r="D8735" s="17">
        <v>96.59</v>
      </c>
      <c r="E8735" s="17">
        <v>19555</v>
      </c>
      <c r="F8735" s="17">
        <v>331317.55000000005</v>
      </c>
    </row>
    <row r="8736" spans="2:6" x14ac:dyDescent="0.25">
      <c r="B8736" s="14">
        <v>8691</v>
      </c>
      <c r="C8736" s="17">
        <v>45</v>
      </c>
      <c r="D8736" s="17">
        <v>86.62</v>
      </c>
      <c r="E8736" s="17">
        <v>18492</v>
      </c>
      <c r="F8736" s="17">
        <v>395990.95999999996</v>
      </c>
    </row>
    <row r="8737" spans="2:6" x14ac:dyDescent="0.25">
      <c r="B8737" s="14">
        <v>8692</v>
      </c>
      <c r="C8737" s="17">
        <v>41</v>
      </c>
      <c r="D8737" s="17">
        <v>87.65</v>
      </c>
      <c r="E8737" s="17">
        <v>22017</v>
      </c>
      <c r="F8737" s="17">
        <v>698895.95</v>
      </c>
    </row>
    <row r="8738" spans="2:6" x14ac:dyDescent="0.25">
      <c r="B8738" s="14">
        <v>8693</v>
      </c>
      <c r="C8738" s="17">
        <v>41</v>
      </c>
      <c r="D8738" s="17">
        <v>101.47</v>
      </c>
      <c r="E8738" s="17">
        <v>21762</v>
      </c>
      <c r="F8738" s="17">
        <v>380205.8600000001</v>
      </c>
    </row>
    <row r="8739" spans="2:6" x14ac:dyDescent="0.25">
      <c r="B8739" s="14">
        <v>8694</v>
      </c>
      <c r="C8739" s="17">
        <v>44</v>
      </c>
      <c r="D8739" s="17">
        <v>79.930000000000007</v>
      </c>
      <c r="E8739" s="17">
        <v>24902</v>
      </c>
      <c r="F8739" s="17">
        <v>1019393.1399999999</v>
      </c>
    </row>
    <row r="8740" spans="2:6" x14ac:dyDescent="0.25">
      <c r="B8740" s="14">
        <v>8695</v>
      </c>
      <c r="C8740" s="17">
        <v>43</v>
      </c>
      <c r="D8740" s="17">
        <v>77.069999999999993</v>
      </c>
      <c r="E8740" s="17">
        <v>24198</v>
      </c>
      <c r="F8740" s="17">
        <v>1059948.1400000001</v>
      </c>
    </row>
    <row r="8741" spans="2:6" x14ac:dyDescent="0.25">
      <c r="B8741" s="14">
        <v>8696</v>
      </c>
      <c r="C8741" s="17">
        <v>42</v>
      </c>
      <c r="D8741" s="17">
        <v>82.44</v>
      </c>
      <c r="E8741" s="17">
        <v>16814</v>
      </c>
      <c r="F8741" s="17">
        <v>403651.84000000008</v>
      </c>
    </row>
    <row r="8742" spans="2:6" x14ac:dyDescent="0.25">
      <c r="B8742" s="14">
        <v>8697</v>
      </c>
      <c r="C8742" s="17">
        <v>40</v>
      </c>
      <c r="D8742" s="17">
        <v>96.29</v>
      </c>
      <c r="E8742" s="17">
        <v>18551</v>
      </c>
      <c r="F8742" s="17">
        <v>313333.20999999996</v>
      </c>
    </row>
    <row r="8743" spans="2:6" x14ac:dyDescent="0.25">
      <c r="B8743" s="14">
        <v>8698</v>
      </c>
      <c r="C8743" s="17">
        <v>41</v>
      </c>
      <c r="D8743" s="17">
        <v>94.01</v>
      </c>
      <c r="E8743" s="17">
        <v>25051</v>
      </c>
      <c r="F8743" s="17">
        <v>753013.48999999976</v>
      </c>
    </row>
    <row r="8744" spans="2:6" x14ac:dyDescent="0.25">
      <c r="B8744" s="14">
        <v>8699</v>
      </c>
      <c r="C8744" s="17">
        <v>39</v>
      </c>
      <c r="D8744" s="17">
        <v>76.27</v>
      </c>
      <c r="E8744" s="17">
        <v>24164</v>
      </c>
      <c r="F8744" s="17">
        <v>1173251.7200000002</v>
      </c>
    </row>
    <row r="8745" spans="2:6" x14ac:dyDescent="0.25">
      <c r="B8745" s="14">
        <v>8700</v>
      </c>
      <c r="C8745" s="17">
        <v>40</v>
      </c>
      <c r="D8745" s="17">
        <v>79.540000000000006</v>
      </c>
      <c r="E8745" s="17">
        <v>23579</v>
      </c>
      <c r="F8745" s="17">
        <v>1023587.3399999999</v>
      </c>
    </row>
    <row r="8746" spans="2:6" x14ac:dyDescent="0.25">
      <c r="B8746" s="14">
        <v>8701</v>
      </c>
      <c r="C8746" s="17">
        <v>40</v>
      </c>
      <c r="D8746" s="17">
        <v>91.82</v>
      </c>
      <c r="E8746" s="17">
        <v>22079</v>
      </c>
      <c r="F8746" s="17">
        <v>633267.2200000002</v>
      </c>
    </row>
    <row r="8747" spans="2:6" x14ac:dyDescent="0.25">
      <c r="B8747" s="14">
        <v>8702</v>
      </c>
      <c r="C8747" s="17">
        <v>41</v>
      </c>
      <c r="D8747" s="17">
        <v>95.97</v>
      </c>
      <c r="E8747" s="17">
        <v>13879</v>
      </c>
      <c r="F8747" s="17">
        <v>10914.369999999995</v>
      </c>
    </row>
    <row r="8748" spans="2:6" x14ac:dyDescent="0.25">
      <c r="B8748" s="14">
        <v>8703</v>
      </c>
      <c r="C8748" s="17">
        <v>42</v>
      </c>
      <c r="D8748" s="17">
        <v>101.63</v>
      </c>
      <c r="E8748" s="17">
        <v>19345</v>
      </c>
      <c r="F8748" s="17">
        <v>221132.65000000014</v>
      </c>
    </row>
    <row r="8749" spans="2:6" x14ac:dyDescent="0.25">
      <c r="B8749" s="14">
        <v>8704</v>
      </c>
      <c r="C8749" s="17">
        <v>44</v>
      </c>
      <c r="D8749" s="17">
        <v>81.05</v>
      </c>
      <c r="E8749" s="17">
        <v>21281</v>
      </c>
      <c r="F8749" s="17">
        <v>723729.95</v>
      </c>
    </row>
    <row r="8750" spans="2:6" x14ac:dyDescent="0.25">
      <c r="B8750" s="14">
        <v>8705</v>
      </c>
      <c r="C8750" s="17">
        <v>45</v>
      </c>
      <c r="D8750" s="17">
        <v>102.74</v>
      </c>
      <c r="E8750" s="17">
        <v>19822</v>
      </c>
      <c r="F8750" s="17">
        <v>166075.72000000009</v>
      </c>
    </row>
    <row r="8751" spans="2:6" x14ac:dyDescent="0.25">
      <c r="B8751" s="14">
        <v>8706</v>
      </c>
      <c r="C8751" s="17">
        <v>42</v>
      </c>
      <c r="D8751" s="17">
        <v>103.46</v>
      </c>
      <c r="E8751" s="17">
        <v>9227</v>
      </c>
      <c r="F8751" s="17">
        <v>-355986.41999999993</v>
      </c>
    </row>
    <row r="8752" spans="2:6" x14ac:dyDescent="0.25">
      <c r="B8752" s="14">
        <v>8707</v>
      </c>
      <c r="C8752" s="17">
        <v>43</v>
      </c>
      <c r="D8752" s="17">
        <v>101.18</v>
      </c>
      <c r="E8752" s="17">
        <v>22691</v>
      </c>
      <c r="F8752" s="17">
        <v>393920.61999999988</v>
      </c>
    </row>
    <row r="8753" spans="2:6" x14ac:dyDescent="0.25">
      <c r="B8753" s="14">
        <v>8708</v>
      </c>
      <c r="C8753" s="17">
        <v>41</v>
      </c>
      <c r="D8753" s="17">
        <v>98.08</v>
      </c>
      <c r="E8753" s="17">
        <v>16364</v>
      </c>
      <c r="F8753" s="17">
        <v>130530.88</v>
      </c>
    </row>
    <row r="8754" spans="2:6" x14ac:dyDescent="0.25">
      <c r="B8754" s="14">
        <v>8709</v>
      </c>
      <c r="C8754" s="17">
        <v>45</v>
      </c>
      <c r="D8754" s="17">
        <v>93.39</v>
      </c>
      <c r="E8754" s="17">
        <v>21298</v>
      </c>
      <c r="F8754" s="17">
        <v>440871.78</v>
      </c>
    </row>
    <row r="8755" spans="2:6" x14ac:dyDescent="0.25">
      <c r="B8755" s="14">
        <v>8710</v>
      </c>
      <c r="C8755" s="17">
        <v>44</v>
      </c>
      <c r="D8755" s="17">
        <v>104.79</v>
      </c>
      <c r="E8755" s="17">
        <v>21750</v>
      </c>
      <c r="F8755" s="17">
        <v>242067.49999999977</v>
      </c>
    </row>
    <row r="8756" spans="2:6" x14ac:dyDescent="0.25">
      <c r="B8756" s="14">
        <v>8711</v>
      </c>
      <c r="C8756" s="17">
        <v>42</v>
      </c>
      <c r="D8756" s="17">
        <v>93.12</v>
      </c>
      <c r="E8756" s="17">
        <v>22007</v>
      </c>
      <c r="F8756" s="17">
        <v>555807.15999999992</v>
      </c>
    </row>
    <row r="8757" spans="2:6" x14ac:dyDescent="0.25">
      <c r="B8757" s="14">
        <v>8712</v>
      </c>
      <c r="C8757" s="17">
        <v>44</v>
      </c>
      <c r="D8757" s="17">
        <v>94.9</v>
      </c>
      <c r="E8757" s="17">
        <v>19366</v>
      </c>
      <c r="F8757" s="17">
        <v>313896.59999999986</v>
      </c>
    </row>
    <row r="8758" spans="2:6" x14ac:dyDescent="0.25">
      <c r="B8758" s="14">
        <v>8713</v>
      </c>
      <c r="C8758" s="17">
        <v>44</v>
      </c>
      <c r="D8758" s="17">
        <v>86.56</v>
      </c>
      <c r="E8758" s="17">
        <v>18362</v>
      </c>
      <c r="F8758" s="17">
        <v>406695.28</v>
      </c>
    </row>
    <row r="8759" spans="2:6" x14ac:dyDescent="0.25">
      <c r="B8759" s="14">
        <v>8714</v>
      </c>
      <c r="C8759" s="17">
        <v>44</v>
      </c>
      <c r="D8759" s="17">
        <v>102.59</v>
      </c>
      <c r="E8759" s="17">
        <v>21042</v>
      </c>
      <c r="F8759" s="17">
        <v>252811.21999999997</v>
      </c>
    </row>
    <row r="8760" spans="2:6" x14ac:dyDescent="0.25">
      <c r="B8760" s="14">
        <v>8715</v>
      </c>
      <c r="C8760" s="17">
        <v>42</v>
      </c>
      <c r="D8760" s="17">
        <v>77.150000000000006</v>
      </c>
      <c r="E8760" s="17">
        <v>15761</v>
      </c>
      <c r="F8760" s="17">
        <v>408515.84999999986</v>
      </c>
    </row>
    <row r="8761" spans="2:6" x14ac:dyDescent="0.25">
      <c r="B8761" s="14">
        <v>8716</v>
      </c>
      <c r="C8761" s="17">
        <v>41</v>
      </c>
      <c r="D8761" s="17">
        <v>89.45</v>
      </c>
      <c r="E8761" s="17">
        <v>16944</v>
      </c>
      <c r="F8761" s="17">
        <v>311511.19999999995</v>
      </c>
    </row>
    <row r="8762" spans="2:6" x14ac:dyDescent="0.25">
      <c r="B8762" s="14">
        <v>8717</v>
      </c>
      <c r="C8762" s="17">
        <v>43</v>
      </c>
      <c r="D8762" s="17">
        <v>79.55</v>
      </c>
      <c r="E8762" s="17">
        <v>7739</v>
      </c>
      <c r="F8762" s="17">
        <v>-258353.44999999995</v>
      </c>
    </row>
    <row r="8763" spans="2:6" x14ac:dyDescent="0.25">
      <c r="B8763" s="14">
        <v>8718</v>
      </c>
      <c r="C8763" s="17">
        <v>40</v>
      </c>
      <c r="D8763" s="17">
        <v>78.06</v>
      </c>
      <c r="E8763" s="17">
        <v>18232</v>
      </c>
      <c r="F8763" s="17">
        <v>625698.08000000007</v>
      </c>
    </row>
    <row r="8764" spans="2:6" x14ac:dyDescent="0.25">
      <c r="B8764" s="14">
        <v>8719</v>
      </c>
      <c r="C8764" s="17">
        <v>40</v>
      </c>
      <c r="D8764" s="17">
        <v>104.86</v>
      </c>
      <c r="E8764" s="17">
        <v>26848</v>
      </c>
      <c r="F8764" s="17">
        <v>603550.71999999997</v>
      </c>
    </row>
    <row r="8765" spans="2:6" x14ac:dyDescent="0.25">
      <c r="B8765" s="14">
        <v>8720</v>
      </c>
      <c r="C8765" s="17">
        <v>41</v>
      </c>
      <c r="D8765" s="17">
        <v>84.64</v>
      </c>
      <c r="E8765" s="17">
        <v>18056</v>
      </c>
      <c r="F8765" s="17">
        <v>474588.15999999992</v>
      </c>
    </row>
    <row r="8766" spans="2:6" x14ac:dyDescent="0.25">
      <c r="B8766" s="14">
        <v>8721</v>
      </c>
      <c r="C8766" s="17">
        <v>45</v>
      </c>
      <c r="D8766" s="17">
        <v>91.31</v>
      </c>
      <c r="E8766" s="17">
        <v>28428</v>
      </c>
      <c r="F8766" s="17">
        <v>932151.31999999983</v>
      </c>
    </row>
    <row r="8767" spans="2:6" x14ac:dyDescent="0.25">
      <c r="B8767" s="14">
        <v>8722</v>
      </c>
      <c r="C8767" s="17">
        <v>43</v>
      </c>
      <c r="D8767" s="17">
        <v>84.73</v>
      </c>
      <c r="E8767" s="17">
        <v>17897</v>
      </c>
      <c r="F8767" s="17">
        <v>425519.18999999994</v>
      </c>
    </row>
    <row r="8768" spans="2:6" x14ac:dyDescent="0.25">
      <c r="B8768" s="14">
        <v>8723</v>
      </c>
      <c r="C8768" s="17">
        <v>44</v>
      </c>
      <c r="D8768" s="17">
        <v>89.39</v>
      </c>
      <c r="E8768" s="17">
        <v>12370</v>
      </c>
      <c r="F8768" s="17">
        <v>-38404.300000000047</v>
      </c>
    </row>
    <row r="8769" spans="2:6" x14ac:dyDescent="0.25">
      <c r="B8769" s="14">
        <v>8724</v>
      </c>
      <c r="C8769" s="17">
        <v>40</v>
      </c>
      <c r="D8769" s="17">
        <v>76.709999999999994</v>
      </c>
      <c r="E8769" s="17">
        <v>10536</v>
      </c>
      <c r="F8769" s="17">
        <v>17007.440000000061</v>
      </c>
    </row>
    <row r="8770" spans="2:6" x14ac:dyDescent="0.25">
      <c r="B8770" s="14">
        <v>8725</v>
      </c>
      <c r="C8770" s="17">
        <v>40</v>
      </c>
      <c r="D8770" s="17">
        <v>83.52</v>
      </c>
      <c r="E8770" s="17">
        <v>11241</v>
      </c>
      <c r="F8770" s="17">
        <v>-1529.3199999999488</v>
      </c>
    </row>
    <row r="8771" spans="2:6" x14ac:dyDescent="0.25">
      <c r="B8771" s="14">
        <v>8726</v>
      </c>
      <c r="C8771" s="17">
        <v>40</v>
      </c>
      <c r="D8771" s="17">
        <v>101.3</v>
      </c>
      <c r="E8771" s="17">
        <v>20139</v>
      </c>
      <c r="F8771" s="17">
        <v>312020.30000000005</v>
      </c>
    </row>
    <row r="8772" spans="2:6" x14ac:dyDescent="0.25">
      <c r="B8772" s="14">
        <v>8727</v>
      </c>
      <c r="C8772" s="17">
        <v>40</v>
      </c>
      <c r="D8772" s="17">
        <v>76.209999999999994</v>
      </c>
      <c r="E8772" s="17">
        <v>16139</v>
      </c>
      <c r="F8772" s="17">
        <v>486147.81000000006</v>
      </c>
    </row>
    <row r="8773" spans="2:6" x14ac:dyDescent="0.25">
      <c r="B8773" s="14">
        <v>8728</v>
      </c>
      <c r="C8773" s="17">
        <v>42</v>
      </c>
      <c r="D8773" s="17">
        <v>76.349999999999994</v>
      </c>
      <c r="E8773" s="17">
        <v>25309</v>
      </c>
      <c r="F8773" s="17">
        <v>1191170.8500000001</v>
      </c>
    </row>
    <row r="8774" spans="2:6" x14ac:dyDescent="0.25">
      <c r="B8774" s="14">
        <v>8729</v>
      </c>
      <c r="C8774" s="17">
        <v>42</v>
      </c>
      <c r="D8774" s="17">
        <v>86.52</v>
      </c>
      <c r="E8774" s="17">
        <v>14350</v>
      </c>
      <c r="F8774" s="17">
        <v>161388</v>
      </c>
    </row>
    <row r="8775" spans="2:6" x14ac:dyDescent="0.25">
      <c r="B8775" s="14">
        <v>8730</v>
      </c>
      <c r="C8775" s="17">
        <v>42</v>
      </c>
      <c r="D8775" s="17">
        <v>85.67</v>
      </c>
      <c r="E8775" s="17">
        <v>15824</v>
      </c>
      <c r="F8775" s="17">
        <v>278725.91999999993</v>
      </c>
    </row>
    <row r="8776" spans="2:6" x14ac:dyDescent="0.25">
      <c r="B8776" s="14">
        <v>8731</v>
      </c>
      <c r="C8776" s="17">
        <v>40</v>
      </c>
      <c r="D8776" s="17">
        <v>87.35</v>
      </c>
      <c r="E8776" s="17">
        <v>12575</v>
      </c>
      <c r="F8776" s="17">
        <v>50998.750000000116</v>
      </c>
    </row>
    <row r="8777" spans="2:6" x14ac:dyDescent="0.25">
      <c r="B8777" s="14">
        <v>8732</v>
      </c>
      <c r="C8777" s="17">
        <v>45</v>
      </c>
      <c r="D8777" s="17">
        <v>83.12</v>
      </c>
      <c r="E8777" s="17">
        <v>14596</v>
      </c>
      <c r="F8777" s="17">
        <v>184564.47999999998</v>
      </c>
    </row>
    <row r="8778" spans="2:6" x14ac:dyDescent="0.25">
      <c r="B8778" s="14">
        <v>8733</v>
      </c>
      <c r="C8778" s="17">
        <v>42</v>
      </c>
      <c r="D8778" s="17">
        <v>94.93</v>
      </c>
      <c r="E8778" s="17">
        <v>21442</v>
      </c>
      <c r="F8778" s="17">
        <v>480904.93999999994</v>
      </c>
    </row>
    <row r="8779" spans="2:6" x14ac:dyDescent="0.25">
      <c r="B8779" s="14">
        <v>8734</v>
      </c>
      <c r="C8779" s="17">
        <v>45</v>
      </c>
      <c r="D8779" s="17">
        <v>97.36</v>
      </c>
      <c r="E8779" s="17">
        <v>13868</v>
      </c>
      <c r="F8779" s="17">
        <v>-64516.479999999981</v>
      </c>
    </row>
    <row r="8780" spans="2:6" x14ac:dyDescent="0.25">
      <c r="B8780" s="14">
        <v>8735</v>
      </c>
      <c r="C8780" s="17">
        <v>41</v>
      </c>
      <c r="D8780" s="17">
        <v>93.68</v>
      </c>
      <c r="E8780" s="17">
        <v>16450</v>
      </c>
      <c r="F8780" s="17">
        <v>208064</v>
      </c>
    </row>
    <row r="8781" spans="2:6" x14ac:dyDescent="0.25">
      <c r="B8781" s="14">
        <v>8736</v>
      </c>
      <c r="C8781" s="17">
        <v>40</v>
      </c>
      <c r="D8781" s="17">
        <v>95.35</v>
      </c>
      <c r="E8781" s="17">
        <v>26792</v>
      </c>
      <c r="F8781" s="17">
        <v>855310.8</v>
      </c>
    </row>
    <row r="8782" spans="2:6" x14ac:dyDescent="0.25">
      <c r="B8782" s="14">
        <v>8737</v>
      </c>
      <c r="C8782" s="17">
        <v>40</v>
      </c>
      <c r="D8782" s="17">
        <v>83.32</v>
      </c>
      <c r="E8782" s="17">
        <v>19042</v>
      </c>
      <c r="F8782" s="17">
        <v>591098.56000000006</v>
      </c>
    </row>
    <row r="8783" spans="2:6" x14ac:dyDescent="0.25">
      <c r="B8783" s="14">
        <v>8738</v>
      </c>
      <c r="C8783" s="17">
        <v>43</v>
      </c>
      <c r="D8783" s="17">
        <v>83.41</v>
      </c>
      <c r="E8783" s="17">
        <v>15583</v>
      </c>
      <c r="F8783" s="17">
        <v>281169.96999999997</v>
      </c>
    </row>
    <row r="8784" spans="2:6" x14ac:dyDescent="0.25">
      <c r="B8784" s="14">
        <v>8739</v>
      </c>
      <c r="C8784" s="17">
        <v>41</v>
      </c>
      <c r="D8784" s="17">
        <v>87.82</v>
      </c>
      <c r="E8784" s="17">
        <v>24240</v>
      </c>
      <c r="F8784" s="17">
        <v>851163.20000000019</v>
      </c>
    </row>
    <row r="8785" spans="2:6" x14ac:dyDescent="0.25">
      <c r="B8785" s="14">
        <v>8740</v>
      </c>
      <c r="C8785" s="17">
        <v>40</v>
      </c>
      <c r="D8785" s="17">
        <v>92.36</v>
      </c>
      <c r="E8785" s="17">
        <v>15820</v>
      </c>
      <c r="F8785" s="17">
        <v>204244.80000000005</v>
      </c>
    </row>
    <row r="8786" spans="2:6" x14ac:dyDescent="0.25">
      <c r="B8786" s="14">
        <v>8741</v>
      </c>
      <c r="C8786" s="17">
        <v>42</v>
      </c>
      <c r="D8786" s="17">
        <v>77.91</v>
      </c>
      <c r="E8786" s="17">
        <v>17763</v>
      </c>
      <c r="F8786" s="17">
        <v>554875.67000000016</v>
      </c>
    </row>
    <row r="8787" spans="2:6" x14ac:dyDescent="0.25">
      <c r="B8787" s="14">
        <v>8742</v>
      </c>
      <c r="C8787" s="17">
        <v>45</v>
      </c>
      <c r="D8787" s="17">
        <v>91.95</v>
      </c>
      <c r="E8787" s="17">
        <v>15321</v>
      </c>
      <c r="F8787" s="17">
        <v>100668.04999999993</v>
      </c>
    </row>
    <row r="8788" spans="2:6" x14ac:dyDescent="0.25">
      <c r="B8788" s="14">
        <v>8743</v>
      </c>
      <c r="C8788" s="17">
        <v>42</v>
      </c>
      <c r="D8788" s="17">
        <v>97.47</v>
      </c>
      <c r="E8788" s="17">
        <v>20221</v>
      </c>
      <c r="F8788" s="17">
        <v>353756.13000000012</v>
      </c>
    </row>
    <row r="8789" spans="2:6" x14ac:dyDescent="0.25">
      <c r="B8789" s="14">
        <v>8744</v>
      </c>
      <c r="C8789" s="17">
        <v>42</v>
      </c>
      <c r="D8789" s="17">
        <v>75.680000000000007</v>
      </c>
      <c r="E8789" s="17">
        <v>13439</v>
      </c>
      <c r="F8789" s="17">
        <v>242859.47999999998</v>
      </c>
    </row>
    <row r="8790" spans="2:6" x14ac:dyDescent="0.25">
      <c r="B8790" s="14">
        <v>8745</v>
      </c>
      <c r="C8790" s="17">
        <v>41</v>
      </c>
      <c r="D8790" s="17">
        <v>103.54</v>
      </c>
      <c r="E8790" s="17">
        <v>10981</v>
      </c>
      <c r="F8790" s="17">
        <v>-251974.74000000011</v>
      </c>
    </row>
    <row r="8791" spans="2:6" x14ac:dyDescent="0.25">
      <c r="B8791" s="14">
        <v>8746</v>
      </c>
      <c r="C8791" s="17">
        <v>39</v>
      </c>
      <c r="D8791" s="17">
        <v>75.08</v>
      </c>
      <c r="E8791" s="17">
        <v>23001</v>
      </c>
      <c r="F8791" s="17">
        <v>1103244.92</v>
      </c>
    </row>
    <row r="8792" spans="2:6" x14ac:dyDescent="0.25">
      <c r="B8792" s="14">
        <v>8747</v>
      </c>
      <c r="C8792" s="17">
        <v>39</v>
      </c>
      <c r="D8792" s="17">
        <v>94.48</v>
      </c>
      <c r="E8792" s="17">
        <v>17740</v>
      </c>
      <c r="F8792" s="17">
        <v>312324.79999999981</v>
      </c>
    </row>
    <row r="8793" spans="2:6" x14ac:dyDescent="0.25">
      <c r="B8793" s="14">
        <v>8748</v>
      </c>
      <c r="C8793" s="17">
        <v>42</v>
      </c>
      <c r="D8793" s="17">
        <v>79.17</v>
      </c>
      <c r="E8793" s="17">
        <v>18515</v>
      </c>
      <c r="F8793" s="17">
        <v>591022.44999999995</v>
      </c>
    </row>
    <row r="8794" spans="2:6" x14ac:dyDescent="0.25">
      <c r="B8794" s="14">
        <v>8749</v>
      </c>
      <c r="C8794" s="17">
        <v>41</v>
      </c>
      <c r="D8794" s="17">
        <v>82.57</v>
      </c>
      <c r="E8794" s="17">
        <v>10612</v>
      </c>
      <c r="F8794" s="17">
        <v>-49536.839999999967</v>
      </c>
    </row>
    <row r="8795" spans="2:6" x14ac:dyDescent="0.25">
      <c r="B8795" s="14">
        <v>8750</v>
      </c>
      <c r="C8795" s="17">
        <v>40</v>
      </c>
      <c r="D8795" s="17">
        <v>95.2</v>
      </c>
      <c r="E8795" s="17">
        <v>17684</v>
      </c>
      <c r="F8795" s="17">
        <v>278239.19999999995</v>
      </c>
    </row>
    <row r="8796" spans="2:6" x14ac:dyDescent="0.25">
      <c r="B8796" s="14">
        <v>8751</v>
      </c>
      <c r="C8796" s="17">
        <v>44</v>
      </c>
      <c r="D8796" s="17">
        <v>77.73</v>
      </c>
      <c r="E8796" s="17">
        <v>18666</v>
      </c>
      <c r="F8796" s="17">
        <v>592321.81999999983</v>
      </c>
    </row>
    <row r="8797" spans="2:6" x14ac:dyDescent="0.25">
      <c r="B8797" s="14">
        <v>8752</v>
      </c>
      <c r="C8797" s="17">
        <v>42</v>
      </c>
      <c r="D8797" s="17">
        <v>90.41</v>
      </c>
      <c r="E8797" s="17">
        <v>16786</v>
      </c>
      <c r="F8797" s="17">
        <v>267779.74</v>
      </c>
    </row>
    <row r="8798" spans="2:6" x14ac:dyDescent="0.25">
      <c r="B8798" s="14">
        <v>8753</v>
      </c>
      <c r="C8798" s="17">
        <v>42</v>
      </c>
      <c r="D8798" s="17">
        <v>102.71</v>
      </c>
      <c r="E8798" s="17">
        <v>17142</v>
      </c>
      <c r="F8798" s="17">
        <v>80639.180000000051</v>
      </c>
    </row>
    <row r="8799" spans="2:6" x14ac:dyDescent="0.25">
      <c r="B8799" s="14">
        <v>8754</v>
      </c>
      <c r="C8799" s="17">
        <v>41</v>
      </c>
      <c r="D8799" s="17">
        <v>79.42</v>
      </c>
      <c r="E8799" s="17">
        <v>27442</v>
      </c>
      <c r="F8799" s="17">
        <v>1306392.3599999999</v>
      </c>
    </row>
    <row r="8800" spans="2:6" x14ac:dyDescent="0.25">
      <c r="B8800" s="14">
        <v>8755</v>
      </c>
      <c r="C8800" s="17">
        <v>44</v>
      </c>
      <c r="D8800" s="17">
        <v>99.73</v>
      </c>
      <c r="E8800" s="17">
        <v>13736</v>
      </c>
      <c r="F8800" s="17">
        <v>-90811.280000000028</v>
      </c>
    </row>
    <row r="8801" spans="2:6" x14ac:dyDescent="0.25">
      <c r="B8801" s="14">
        <v>8756</v>
      </c>
      <c r="C8801" s="17">
        <v>41</v>
      </c>
      <c r="D8801" s="17">
        <v>81.78</v>
      </c>
      <c r="E8801" s="17">
        <v>15168</v>
      </c>
      <c r="F8801" s="17">
        <v>306104.95999999996</v>
      </c>
    </row>
    <row r="8802" spans="2:6" x14ac:dyDescent="0.25">
      <c r="B8802" s="14">
        <v>8757</v>
      </c>
      <c r="C8802" s="17">
        <v>42</v>
      </c>
      <c r="D8802" s="17">
        <v>98.83</v>
      </c>
      <c r="E8802" s="17">
        <v>7712</v>
      </c>
      <c r="F8802" s="17">
        <v>-401392.95999999996</v>
      </c>
    </row>
    <row r="8803" spans="2:6" x14ac:dyDescent="0.25">
      <c r="B8803" s="14">
        <v>8758</v>
      </c>
      <c r="C8803" s="17">
        <v>40</v>
      </c>
      <c r="D8803" s="17">
        <v>98.85</v>
      </c>
      <c r="E8803" s="17">
        <v>18135</v>
      </c>
      <c r="F8803" s="17">
        <v>240820.25</v>
      </c>
    </row>
    <row r="8804" spans="2:6" x14ac:dyDescent="0.25">
      <c r="B8804" s="14">
        <v>8759</v>
      </c>
      <c r="C8804" s="17">
        <v>40</v>
      </c>
      <c r="D8804" s="17">
        <v>86.77</v>
      </c>
      <c r="E8804" s="17">
        <v>14906</v>
      </c>
      <c r="F8804" s="17">
        <v>226660.38000000012</v>
      </c>
    </row>
    <row r="8805" spans="2:6" x14ac:dyDescent="0.25">
      <c r="B8805" s="14">
        <v>8760</v>
      </c>
      <c r="C8805" s="17">
        <v>43</v>
      </c>
      <c r="D8805" s="17">
        <v>82.59</v>
      </c>
      <c r="E8805" s="17">
        <v>7428</v>
      </c>
      <c r="F8805" s="17">
        <v>-304710.52</v>
      </c>
    </row>
    <row r="8806" spans="2:6" x14ac:dyDescent="0.25">
      <c r="B8806" s="14">
        <v>8761</v>
      </c>
      <c r="C8806" s="17">
        <v>41</v>
      </c>
      <c r="D8806" s="17">
        <v>77.84</v>
      </c>
      <c r="E8806" s="17">
        <v>18416</v>
      </c>
      <c r="F8806" s="17">
        <v>626226.55999999982</v>
      </c>
    </row>
    <row r="8807" spans="2:6" x14ac:dyDescent="0.25">
      <c r="B8807" s="14">
        <v>8762</v>
      </c>
      <c r="C8807" s="17">
        <v>42</v>
      </c>
      <c r="D8807" s="17">
        <v>76.790000000000006</v>
      </c>
      <c r="E8807" s="17">
        <v>15340</v>
      </c>
      <c r="F8807" s="17">
        <v>380421.39999999991</v>
      </c>
    </row>
    <row r="8808" spans="2:6" x14ac:dyDescent="0.25">
      <c r="B8808" s="14">
        <v>8763</v>
      </c>
      <c r="C8808" s="17">
        <v>40</v>
      </c>
      <c r="D8808" s="17">
        <v>82.11</v>
      </c>
      <c r="E8808" s="17">
        <v>14808</v>
      </c>
      <c r="F8808" s="17">
        <v>288587.12000000011</v>
      </c>
    </row>
    <row r="8809" spans="2:6" x14ac:dyDescent="0.25">
      <c r="B8809" s="14">
        <v>8764</v>
      </c>
      <c r="C8809" s="17">
        <v>41</v>
      </c>
      <c r="D8809" s="17">
        <v>100.59</v>
      </c>
      <c r="E8809" s="17">
        <v>15982</v>
      </c>
      <c r="F8809" s="17">
        <v>67526.62</v>
      </c>
    </row>
    <row r="8810" spans="2:6" x14ac:dyDescent="0.25">
      <c r="B8810" s="14">
        <v>8765</v>
      </c>
      <c r="C8810" s="17">
        <v>43</v>
      </c>
      <c r="D8810" s="17">
        <v>77.98</v>
      </c>
      <c r="E8810" s="17">
        <v>23784</v>
      </c>
      <c r="F8810" s="17">
        <v>1005627.6799999999</v>
      </c>
    </row>
    <row r="8811" spans="2:6" x14ac:dyDescent="0.25">
      <c r="B8811" s="14">
        <v>8766</v>
      </c>
      <c r="C8811" s="17">
        <v>41</v>
      </c>
      <c r="D8811" s="17">
        <v>100.84</v>
      </c>
      <c r="E8811" s="17">
        <v>10480</v>
      </c>
      <c r="F8811" s="17">
        <v>-250963.20000000007</v>
      </c>
    </row>
    <row r="8812" spans="2:6" x14ac:dyDescent="0.25">
      <c r="B8812" s="14">
        <v>8767</v>
      </c>
      <c r="C8812" s="17">
        <v>43</v>
      </c>
      <c r="D8812" s="17">
        <v>100.34</v>
      </c>
      <c r="E8812" s="17">
        <v>16936</v>
      </c>
      <c r="F8812" s="17">
        <v>92657.759999999893</v>
      </c>
    </row>
    <row r="8813" spans="2:6" x14ac:dyDescent="0.25">
      <c r="B8813" s="14">
        <v>8768</v>
      </c>
      <c r="C8813" s="17">
        <v>42</v>
      </c>
      <c r="D8813" s="17">
        <v>96.07</v>
      </c>
      <c r="E8813" s="17">
        <v>24519</v>
      </c>
      <c r="F8813" s="17">
        <v>643942.67000000016</v>
      </c>
    </row>
    <row r="8814" spans="2:6" x14ac:dyDescent="0.25">
      <c r="B8814" s="14">
        <v>8769</v>
      </c>
      <c r="C8814" s="17">
        <v>42</v>
      </c>
      <c r="D8814" s="17">
        <v>86.7</v>
      </c>
      <c r="E8814" s="17">
        <v>14824</v>
      </c>
      <c r="F8814" s="17">
        <v>192127.19999999995</v>
      </c>
    </row>
    <row r="8815" spans="2:6" x14ac:dyDescent="0.25">
      <c r="B8815" s="14">
        <v>8770</v>
      </c>
      <c r="C8815" s="17">
        <v>41</v>
      </c>
      <c r="D8815" s="17">
        <v>104.93</v>
      </c>
      <c r="E8815" s="17">
        <v>17708</v>
      </c>
      <c r="F8815" s="17">
        <v>89763.559999999823</v>
      </c>
    </row>
    <row r="8816" spans="2:6" x14ac:dyDescent="0.25">
      <c r="B8816" s="14">
        <v>8771</v>
      </c>
      <c r="C8816" s="17">
        <v>40</v>
      </c>
      <c r="D8816" s="17">
        <v>103.94</v>
      </c>
      <c r="E8816" s="17">
        <v>6027</v>
      </c>
      <c r="F8816" s="17">
        <v>-518153.38</v>
      </c>
    </row>
    <row r="8817" spans="2:6" x14ac:dyDescent="0.25">
      <c r="B8817" s="14">
        <v>8772</v>
      </c>
      <c r="C8817" s="17">
        <v>43</v>
      </c>
      <c r="D8817" s="17">
        <v>98.36</v>
      </c>
      <c r="E8817" s="17">
        <v>18790</v>
      </c>
      <c r="F8817" s="17">
        <v>233055.60000000009</v>
      </c>
    </row>
    <row r="8818" spans="2:6" x14ac:dyDescent="0.25">
      <c r="B8818" s="14">
        <v>8773</v>
      </c>
      <c r="C8818" s="17">
        <v>42</v>
      </c>
      <c r="D8818" s="17">
        <v>102.02</v>
      </c>
      <c r="E8818" s="17">
        <v>15116</v>
      </c>
      <c r="F8818" s="17">
        <v>-18922.319999999949</v>
      </c>
    </row>
    <row r="8819" spans="2:6" x14ac:dyDescent="0.25">
      <c r="B8819" s="14">
        <v>8774</v>
      </c>
      <c r="C8819" s="17">
        <v>45</v>
      </c>
      <c r="D8819" s="17">
        <v>88.98</v>
      </c>
      <c r="E8819" s="17">
        <v>12708</v>
      </c>
      <c r="F8819" s="17">
        <v>-23725.840000000084</v>
      </c>
    </row>
    <row r="8820" spans="2:6" x14ac:dyDescent="0.25">
      <c r="B8820" s="14">
        <v>8775</v>
      </c>
      <c r="C8820" s="17">
        <v>41</v>
      </c>
      <c r="D8820" s="17">
        <v>96.05</v>
      </c>
      <c r="E8820" s="17">
        <v>18650</v>
      </c>
      <c r="F8820" s="17">
        <v>305367.5</v>
      </c>
    </row>
    <row r="8821" spans="2:6" x14ac:dyDescent="0.25">
      <c r="B8821" s="14">
        <v>8776</v>
      </c>
      <c r="C8821" s="17">
        <v>45</v>
      </c>
      <c r="D8821" s="17">
        <v>99</v>
      </c>
      <c r="E8821" s="17">
        <v>12698</v>
      </c>
      <c r="F8821" s="17">
        <v>-151610</v>
      </c>
    </row>
    <row r="8822" spans="2:6" x14ac:dyDescent="0.25">
      <c r="B8822" s="14">
        <v>8777</v>
      </c>
      <c r="C8822" s="17">
        <v>40</v>
      </c>
      <c r="D8822" s="17">
        <v>95.55</v>
      </c>
      <c r="E8822" s="17">
        <v>24531</v>
      </c>
      <c r="F8822" s="17">
        <v>706491.95</v>
      </c>
    </row>
    <row r="8823" spans="2:6" x14ac:dyDescent="0.25">
      <c r="B8823" s="14">
        <v>8778</v>
      </c>
      <c r="C8823" s="17">
        <v>43</v>
      </c>
      <c r="D8823" s="17">
        <v>100.42</v>
      </c>
      <c r="E8823" s="17">
        <v>21459</v>
      </c>
      <c r="F8823" s="17">
        <v>342691.22</v>
      </c>
    </row>
    <row r="8824" spans="2:6" x14ac:dyDescent="0.25">
      <c r="B8824" s="14">
        <v>8779</v>
      </c>
      <c r="C8824" s="17">
        <v>44</v>
      </c>
      <c r="D8824" s="17">
        <v>102.79</v>
      </c>
      <c r="E8824" s="17">
        <v>25284</v>
      </c>
      <c r="F8824" s="17">
        <v>470077.6399999999</v>
      </c>
    </row>
    <row r="8825" spans="2:6" x14ac:dyDescent="0.25">
      <c r="B8825" s="14">
        <v>8780</v>
      </c>
      <c r="C8825" s="17">
        <v>40</v>
      </c>
      <c r="D8825" s="17">
        <v>80.62</v>
      </c>
      <c r="E8825" s="17">
        <v>6538</v>
      </c>
      <c r="F8825" s="17">
        <v>-337551.56000000006</v>
      </c>
    </row>
    <row r="8826" spans="2:6" x14ac:dyDescent="0.25">
      <c r="B8826" s="14">
        <v>8781</v>
      </c>
      <c r="C8826" s="17">
        <v>43</v>
      </c>
      <c r="D8826" s="17">
        <v>100.92</v>
      </c>
      <c r="E8826" s="17">
        <v>12457</v>
      </c>
      <c r="F8826" s="17">
        <v>-163868.44000000006</v>
      </c>
    </row>
    <row r="8827" spans="2:6" x14ac:dyDescent="0.25">
      <c r="B8827" s="14">
        <v>8782</v>
      </c>
      <c r="C8827" s="17">
        <v>44</v>
      </c>
      <c r="D8827" s="17">
        <v>98.24</v>
      </c>
      <c r="E8827" s="17">
        <v>21287</v>
      </c>
      <c r="F8827" s="17">
        <v>358250.12000000011</v>
      </c>
    </row>
    <row r="8828" spans="2:6" x14ac:dyDescent="0.25">
      <c r="B8828" s="14">
        <v>8783</v>
      </c>
      <c r="C8828" s="17">
        <v>41</v>
      </c>
      <c r="D8828" s="17">
        <v>102.28</v>
      </c>
      <c r="E8828" s="17">
        <v>16336</v>
      </c>
      <c r="F8828" s="17">
        <v>60241.919999999925</v>
      </c>
    </row>
    <row r="8829" spans="2:6" x14ac:dyDescent="0.25">
      <c r="B8829" s="14">
        <v>8784</v>
      </c>
      <c r="C8829" s="17">
        <v>42</v>
      </c>
      <c r="D8829" s="17">
        <v>99.66</v>
      </c>
      <c r="E8829" s="17">
        <v>19564</v>
      </c>
      <c r="F8829" s="17">
        <v>271799.76</v>
      </c>
    </row>
    <row r="8830" spans="2:6" x14ac:dyDescent="0.25">
      <c r="B8830" s="14">
        <v>8785</v>
      </c>
      <c r="C8830" s="17">
        <v>42</v>
      </c>
      <c r="D8830" s="17">
        <v>87.32</v>
      </c>
      <c r="E8830" s="17">
        <v>13509</v>
      </c>
      <c r="F8830" s="17">
        <v>91307.120000000112</v>
      </c>
    </row>
    <row r="8831" spans="2:6" x14ac:dyDescent="0.25">
      <c r="B8831" s="14">
        <v>8786</v>
      </c>
      <c r="C8831" s="17">
        <v>41</v>
      </c>
      <c r="D8831" s="17">
        <v>85.14</v>
      </c>
      <c r="E8831" s="17">
        <v>20243</v>
      </c>
      <c r="F8831" s="17">
        <v>624904.98</v>
      </c>
    </row>
    <row r="8832" spans="2:6" x14ac:dyDescent="0.25">
      <c r="B8832" s="14">
        <v>8787</v>
      </c>
      <c r="C8832" s="17">
        <v>41</v>
      </c>
      <c r="D8832" s="17">
        <v>76.67</v>
      </c>
      <c r="E8832" s="17">
        <v>16042</v>
      </c>
      <c r="F8832" s="17">
        <v>454695.85999999987</v>
      </c>
    </row>
    <row r="8833" spans="2:6" x14ac:dyDescent="0.25">
      <c r="B8833" s="14">
        <v>8788</v>
      </c>
      <c r="C8833" s="17">
        <v>43</v>
      </c>
      <c r="D8833" s="17">
        <v>91.73</v>
      </c>
      <c r="E8833" s="17">
        <v>10089</v>
      </c>
      <c r="F8833" s="17">
        <v>-201579.97000000009</v>
      </c>
    </row>
    <row r="8834" spans="2:6" x14ac:dyDescent="0.25">
      <c r="B8834" s="14">
        <v>8789</v>
      </c>
      <c r="C8834" s="17">
        <v>40</v>
      </c>
      <c r="D8834" s="17">
        <v>81.650000000000006</v>
      </c>
      <c r="E8834" s="17">
        <v>23701</v>
      </c>
      <c r="F8834" s="17">
        <v>983272.34999999986</v>
      </c>
    </row>
    <row r="8835" spans="2:6" x14ac:dyDescent="0.25">
      <c r="B8835" s="14">
        <v>8790</v>
      </c>
      <c r="C8835" s="17">
        <v>40</v>
      </c>
      <c r="D8835" s="17">
        <v>101.42</v>
      </c>
      <c r="E8835" s="17">
        <v>12558</v>
      </c>
      <c r="F8835" s="17">
        <v>-126910.35999999999</v>
      </c>
    </row>
    <row r="8836" spans="2:6" x14ac:dyDescent="0.25">
      <c r="B8836" s="14">
        <v>8791</v>
      </c>
      <c r="C8836" s="17">
        <v>44</v>
      </c>
      <c r="D8836" s="17">
        <v>99.85</v>
      </c>
      <c r="E8836" s="17">
        <v>17221</v>
      </c>
      <c r="F8836" s="17">
        <v>99738.15000000014</v>
      </c>
    </row>
    <row r="8837" spans="2:6" x14ac:dyDescent="0.25">
      <c r="B8837" s="14">
        <v>8792</v>
      </c>
      <c r="C8837" s="17">
        <v>40</v>
      </c>
      <c r="D8837" s="17">
        <v>85</v>
      </c>
      <c r="E8837" s="17">
        <v>21639</v>
      </c>
      <c r="F8837" s="17">
        <v>751286</v>
      </c>
    </row>
    <row r="8838" spans="2:6" x14ac:dyDescent="0.25">
      <c r="B8838" s="14">
        <v>8793</v>
      </c>
      <c r="C8838" s="17">
        <v>41</v>
      </c>
      <c r="D8838" s="17">
        <v>87.69</v>
      </c>
      <c r="E8838" s="17">
        <v>23358</v>
      </c>
      <c r="F8838" s="17">
        <v>792300.98</v>
      </c>
    </row>
    <row r="8839" spans="2:6" x14ac:dyDescent="0.25">
      <c r="B8839" s="14">
        <v>8794</v>
      </c>
      <c r="C8839" s="17">
        <v>40</v>
      </c>
      <c r="D8839" s="17">
        <v>100.86</v>
      </c>
      <c r="E8839" s="17">
        <v>14770</v>
      </c>
      <c r="F8839" s="17">
        <v>8727.8000000000466</v>
      </c>
    </row>
    <row r="8840" spans="2:6" x14ac:dyDescent="0.25">
      <c r="B8840" s="14">
        <v>8795</v>
      </c>
      <c r="C8840" s="17">
        <v>42</v>
      </c>
      <c r="D8840" s="17">
        <v>102.02</v>
      </c>
      <c r="E8840" s="17">
        <v>6563</v>
      </c>
      <c r="F8840" s="17">
        <v>-489166.25999999995</v>
      </c>
    </row>
    <row r="8841" spans="2:6" x14ac:dyDescent="0.25">
      <c r="B8841" s="14">
        <v>8796</v>
      </c>
      <c r="C8841" s="17">
        <v>42</v>
      </c>
      <c r="D8841" s="17">
        <v>78.31</v>
      </c>
      <c r="E8841" s="17">
        <v>16407</v>
      </c>
      <c r="F8841" s="17">
        <v>441066.83000000007</v>
      </c>
    </row>
    <row r="8842" spans="2:6" x14ac:dyDescent="0.25">
      <c r="B8842" s="14">
        <v>8797</v>
      </c>
      <c r="C8842" s="17">
        <v>45</v>
      </c>
      <c r="D8842" s="17">
        <v>76.73</v>
      </c>
      <c r="E8842" s="17">
        <v>19539</v>
      </c>
      <c r="F8842" s="17">
        <v>659778.53</v>
      </c>
    </row>
    <row r="8843" spans="2:6" x14ac:dyDescent="0.25">
      <c r="B8843" s="14">
        <v>8798</v>
      </c>
      <c r="C8843" s="17">
        <v>43</v>
      </c>
      <c r="D8843" s="17">
        <v>88.48</v>
      </c>
      <c r="E8843" s="17">
        <v>10904</v>
      </c>
      <c r="F8843" s="17">
        <v>-113761.92000000004</v>
      </c>
    </row>
    <row r="8844" spans="2:6" x14ac:dyDescent="0.25">
      <c r="B8844" s="14">
        <v>8799</v>
      </c>
      <c r="C8844" s="17">
        <v>41</v>
      </c>
      <c r="D8844" s="17">
        <v>94.37</v>
      </c>
      <c r="E8844" s="17">
        <v>18861</v>
      </c>
      <c r="F8844" s="17">
        <v>350125.42999999993</v>
      </c>
    </row>
    <row r="8845" spans="2:6" x14ac:dyDescent="0.25">
      <c r="B8845" s="14">
        <v>8800</v>
      </c>
      <c r="C8845" s="17">
        <v>42</v>
      </c>
      <c r="D8845" s="17">
        <v>81.91</v>
      </c>
      <c r="E8845" s="17">
        <v>11701</v>
      </c>
      <c r="F8845" s="17">
        <v>28628.090000000084</v>
      </c>
    </row>
    <row r="8846" spans="2:6" x14ac:dyDescent="0.25">
      <c r="B8846" s="14">
        <v>8801</v>
      </c>
      <c r="C8846" s="17">
        <v>42</v>
      </c>
      <c r="D8846" s="17">
        <v>83.41</v>
      </c>
      <c r="E8846" s="17">
        <v>12486</v>
      </c>
      <c r="F8846" s="17">
        <v>68844.739999999991</v>
      </c>
    </row>
    <row r="8847" spans="2:6" x14ac:dyDescent="0.25">
      <c r="B8847" s="14">
        <v>8802</v>
      </c>
      <c r="C8847" s="17">
        <v>40</v>
      </c>
      <c r="D8847" s="17">
        <v>103.41</v>
      </c>
      <c r="E8847" s="17">
        <v>19493</v>
      </c>
      <c r="F8847" s="17">
        <v>233615.87000000011</v>
      </c>
    </row>
    <row r="8848" spans="2:6" x14ac:dyDescent="0.25">
      <c r="B8848" s="14">
        <v>8803</v>
      </c>
      <c r="C8848" s="17">
        <v>40</v>
      </c>
      <c r="D8848" s="17">
        <v>101.97</v>
      </c>
      <c r="E8848" s="17">
        <v>18547</v>
      </c>
      <c r="F8848" s="17">
        <v>207735.40999999992</v>
      </c>
    </row>
    <row r="8849" spans="2:6" x14ac:dyDescent="0.25">
      <c r="B8849" s="14">
        <v>8804</v>
      </c>
      <c r="C8849" s="17">
        <v>45</v>
      </c>
      <c r="D8849" s="17">
        <v>89.45</v>
      </c>
      <c r="E8849" s="17">
        <v>21524</v>
      </c>
      <c r="F8849" s="17">
        <v>539374.19999999995</v>
      </c>
    </row>
    <row r="8850" spans="2:6" x14ac:dyDescent="0.25">
      <c r="B8850" s="14">
        <v>8805</v>
      </c>
      <c r="C8850" s="17">
        <v>42</v>
      </c>
      <c r="D8850" s="17">
        <v>89.19</v>
      </c>
      <c r="E8850" s="17">
        <v>17965</v>
      </c>
      <c r="F8850" s="17">
        <v>368206.65000000014</v>
      </c>
    </row>
    <row r="8851" spans="2:6" x14ac:dyDescent="0.25">
      <c r="B8851" s="14">
        <v>8806</v>
      </c>
      <c r="C8851" s="17">
        <v>43</v>
      </c>
      <c r="D8851" s="17">
        <v>97.21</v>
      </c>
      <c r="E8851" s="17">
        <v>19700</v>
      </c>
      <c r="F8851" s="17">
        <v>308163.00000000023</v>
      </c>
    </row>
    <row r="8852" spans="2:6" x14ac:dyDescent="0.25">
      <c r="B8852" s="14">
        <v>8807</v>
      </c>
      <c r="C8852" s="17">
        <v>41</v>
      </c>
      <c r="D8852" s="17">
        <v>92.47</v>
      </c>
      <c r="E8852" s="17">
        <v>3676</v>
      </c>
      <c r="F8852" s="17">
        <v>-609111.72</v>
      </c>
    </row>
    <row r="8853" spans="2:6" x14ac:dyDescent="0.25">
      <c r="B8853" s="14">
        <v>8808</v>
      </c>
      <c r="C8853" s="17">
        <v>42</v>
      </c>
      <c r="D8853" s="17">
        <v>99.07</v>
      </c>
      <c r="E8853" s="17">
        <v>16735</v>
      </c>
      <c r="F8853" s="17">
        <v>119458.55000000016</v>
      </c>
    </row>
    <row r="8854" spans="2:6" x14ac:dyDescent="0.25">
      <c r="B8854" s="14">
        <v>8809</v>
      </c>
      <c r="C8854" s="17">
        <v>39</v>
      </c>
      <c r="D8854" s="17">
        <v>90.36</v>
      </c>
      <c r="E8854" s="17">
        <v>27110</v>
      </c>
      <c r="F8854" s="17">
        <v>1037940.3999999999</v>
      </c>
    </row>
    <row r="8855" spans="2:6" x14ac:dyDescent="0.25">
      <c r="B8855" s="14">
        <v>8810</v>
      </c>
      <c r="C8855" s="17">
        <v>39</v>
      </c>
      <c r="D8855" s="17">
        <v>78.680000000000007</v>
      </c>
      <c r="E8855" s="17">
        <v>17076</v>
      </c>
      <c r="F8855" s="17">
        <v>538620.31999999983</v>
      </c>
    </row>
    <row r="8856" spans="2:6" x14ac:dyDescent="0.25">
      <c r="B8856" s="14">
        <v>8811</v>
      </c>
      <c r="C8856" s="17">
        <v>41</v>
      </c>
      <c r="D8856" s="17">
        <v>86.76</v>
      </c>
      <c r="E8856" s="17">
        <v>28760</v>
      </c>
      <c r="F8856" s="17">
        <v>1198862.3999999999</v>
      </c>
    </row>
    <row r="8857" spans="2:6" x14ac:dyDescent="0.25">
      <c r="B8857" s="14">
        <v>8812</v>
      </c>
      <c r="C8857" s="17">
        <v>42</v>
      </c>
      <c r="D8857" s="17">
        <v>91.6</v>
      </c>
      <c r="E8857" s="17">
        <v>19250</v>
      </c>
      <c r="F8857" s="17">
        <v>408950</v>
      </c>
    </row>
    <row r="8858" spans="2:6" x14ac:dyDescent="0.25">
      <c r="B8858" s="14">
        <v>8813</v>
      </c>
      <c r="C8858" s="17">
        <v>42</v>
      </c>
      <c r="D8858" s="17">
        <v>88.25</v>
      </c>
      <c r="E8858" s="17">
        <v>22035</v>
      </c>
      <c r="F8858" s="17">
        <v>664906.25</v>
      </c>
    </row>
    <row r="8859" spans="2:6" x14ac:dyDescent="0.25">
      <c r="B8859" s="14">
        <v>8814</v>
      </c>
      <c r="C8859" s="17">
        <v>40</v>
      </c>
      <c r="D8859" s="17">
        <v>97</v>
      </c>
      <c r="E8859" s="17">
        <v>18979</v>
      </c>
      <c r="F8859" s="17">
        <v>326698</v>
      </c>
    </row>
    <row r="8860" spans="2:6" x14ac:dyDescent="0.25">
      <c r="B8860" s="14">
        <v>8815</v>
      </c>
      <c r="C8860" s="17">
        <v>42</v>
      </c>
      <c r="D8860" s="17">
        <v>84.36</v>
      </c>
      <c r="E8860" s="17">
        <v>10986</v>
      </c>
      <c r="F8860" s="17">
        <v>-51976.959999999963</v>
      </c>
    </row>
    <row r="8861" spans="2:6" x14ac:dyDescent="0.25">
      <c r="B8861" s="14">
        <v>8816</v>
      </c>
      <c r="C8861" s="17">
        <v>42</v>
      </c>
      <c r="D8861" s="17">
        <v>95.8</v>
      </c>
      <c r="E8861" s="17">
        <v>14332</v>
      </c>
      <c r="F8861" s="17">
        <v>27118.400000000023</v>
      </c>
    </row>
    <row r="8862" spans="2:6" x14ac:dyDescent="0.25">
      <c r="B8862" s="14">
        <v>8817</v>
      </c>
      <c r="C8862" s="17">
        <v>40</v>
      </c>
      <c r="D8862" s="17">
        <v>90.52</v>
      </c>
      <c r="E8862" s="17">
        <v>21463</v>
      </c>
      <c r="F8862" s="17">
        <v>619786.23999999999</v>
      </c>
    </row>
    <row r="8863" spans="2:6" x14ac:dyDescent="0.25">
      <c r="B8863" s="14">
        <v>8818</v>
      </c>
      <c r="C8863" s="17">
        <v>43</v>
      </c>
      <c r="D8863" s="17">
        <v>96.42</v>
      </c>
      <c r="E8863" s="17">
        <v>21560</v>
      </c>
      <c r="F8863" s="17">
        <v>434544.80000000005</v>
      </c>
    </row>
    <row r="8864" spans="2:6" x14ac:dyDescent="0.25">
      <c r="B8864" s="14">
        <v>8819</v>
      </c>
      <c r="C8864" s="17">
        <v>41</v>
      </c>
      <c r="D8864" s="17">
        <v>75.92</v>
      </c>
      <c r="E8864" s="17">
        <v>20234</v>
      </c>
      <c r="F8864" s="17">
        <v>810806.72</v>
      </c>
    </row>
    <row r="8865" spans="2:6" x14ac:dyDescent="0.25">
      <c r="B8865" s="14">
        <v>8820</v>
      </c>
      <c r="C8865" s="17">
        <v>42</v>
      </c>
      <c r="D8865" s="17">
        <v>77.22</v>
      </c>
      <c r="E8865" s="17">
        <v>20973</v>
      </c>
      <c r="F8865" s="17">
        <v>823225.94</v>
      </c>
    </row>
    <row r="8866" spans="2:6" x14ac:dyDescent="0.25">
      <c r="B8866" s="14">
        <v>8821</v>
      </c>
      <c r="C8866" s="17">
        <v>40</v>
      </c>
      <c r="D8866" s="17">
        <v>91.79</v>
      </c>
      <c r="E8866" s="17">
        <v>21486</v>
      </c>
      <c r="F8866" s="17">
        <v>594074.05999999982</v>
      </c>
    </row>
    <row r="8867" spans="2:6" x14ac:dyDescent="0.25">
      <c r="B8867" s="14">
        <v>8822</v>
      </c>
      <c r="C8867" s="17">
        <v>40</v>
      </c>
      <c r="D8867" s="17">
        <v>94.53</v>
      </c>
      <c r="E8867" s="17">
        <v>19714</v>
      </c>
      <c r="F8867" s="17">
        <v>420961.58000000007</v>
      </c>
    </row>
    <row r="8868" spans="2:6" x14ac:dyDescent="0.25">
      <c r="B8868" s="14">
        <v>8823</v>
      </c>
      <c r="C8868" s="17">
        <v>43</v>
      </c>
      <c r="D8868" s="17">
        <v>86.72</v>
      </c>
      <c r="E8868" s="17">
        <v>17009</v>
      </c>
      <c r="F8868" s="17">
        <v>328383.52</v>
      </c>
    </row>
    <row r="8869" spans="2:6" x14ac:dyDescent="0.25">
      <c r="B8869" s="14">
        <v>8824</v>
      </c>
      <c r="C8869" s="17">
        <v>44</v>
      </c>
      <c r="D8869" s="17">
        <v>102.59</v>
      </c>
      <c r="E8869" s="17">
        <v>4346</v>
      </c>
      <c r="F8869" s="17">
        <v>-622226.14</v>
      </c>
    </row>
    <row r="8870" spans="2:6" x14ac:dyDescent="0.25">
      <c r="B8870" s="14">
        <v>8825</v>
      </c>
      <c r="C8870" s="17">
        <v>45</v>
      </c>
      <c r="D8870" s="17">
        <v>83.4</v>
      </c>
      <c r="E8870" s="17">
        <v>17857</v>
      </c>
      <c r="F8870" s="17">
        <v>410704.19999999995</v>
      </c>
    </row>
    <row r="8871" spans="2:6" x14ac:dyDescent="0.25">
      <c r="B8871" s="14">
        <v>8826</v>
      </c>
      <c r="C8871" s="17">
        <v>40</v>
      </c>
      <c r="D8871" s="17">
        <v>101.39</v>
      </c>
      <c r="E8871" s="17">
        <v>23836</v>
      </c>
      <c r="F8871" s="17">
        <v>523191.95999999996</v>
      </c>
    </row>
    <row r="8872" spans="2:6" x14ac:dyDescent="0.25">
      <c r="B8872" s="14">
        <v>8827</v>
      </c>
      <c r="C8872" s="17">
        <v>42</v>
      </c>
      <c r="D8872" s="17">
        <v>77.72</v>
      </c>
      <c r="E8872" s="17">
        <v>24951</v>
      </c>
      <c r="F8872" s="17">
        <v>1128115.28</v>
      </c>
    </row>
    <row r="8873" spans="2:6" x14ac:dyDescent="0.25">
      <c r="B8873" s="14">
        <v>8828</v>
      </c>
      <c r="C8873" s="17">
        <v>41</v>
      </c>
      <c r="D8873" s="17">
        <v>87.1</v>
      </c>
      <c r="E8873" s="17">
        <v>20364</v>
      </c>
      <c r="F8873" s="17">
        <v>593807.60000000009</v>
      </c>
    </row>
    <row r="8874" spans="2:6" x14ac:dyDescent="0.25">
      <c r="B8874" s="14">
        <v>8829</v>
      </c>
      <c r="C8874" s="17">
        <v>40</v>
      </c>
      <c r="D8874" s="17">
        <v>86.68</v>
      </c>
      <c r="E8874" s="17">
        <v>23366</v>
      </c>
      <c r="F8874" s="17">
        <v>839829.11999999988</v>
      </c>
    </row>
    <row r="8875" spans="2:6" x14ac:dyDescent="0.25">
      <c r="B8875" s="14">
        <v>8830</v>
      </c>
      <c r="C8875" s="17">
        <v>42</v>
      </c>
      <c r="D8875" s="17">
        <v>87.1</v>
      </c>
      <c r="E8875" s="17">
        <v>24132</v>
      </c>
      <c r="F8875" s="17">
        <v>836826.8</v>
      </c>
    </row>
    <row r="8876" spans="2:6" x14ac:dyDescent="0.25">
      <c r="B8876" s="14">
        <v>8831</v>
      </c>
      <c r="C8876" s="17">
        <v>42</v>
      </c>
      <c r="D8876" s="17">
        <v>95.92</v>
      </c>
      <c r="E8876" s="17">
        <v>14211</v>
      </c>
      <c r="F8876" s="17">
        <v>18007.880000000005</v>
      </c>
    </row>
    <row r="8877" spans="2:6" x14ac:dyDescent="0.25">
      <c r="B8877" s="14">
        <v>8832</v>
      </c>
      <c r="C8877" s="17">
        <v>42</v>
      </c>
      <c r="D8877" s="17">
        <v>91.67</v>
      </c>
      <c r="E8877" s="17">
        <v>14018</v>
      </c>
      <c r="F8877" s="17">
        <v>65795.939999999944</v>
      </c>
    </row>
    <row r="8878" spans="2:6" x14ac:dyDescent="0.25">
      <c r="B8878" s="14">
        <v>8833</v>
      </c>
      <c r="C8878" s="17">
        <v>42</v>
      </c>
      <c r="D8878" s="17">
        <v>91.73</v>
      </c>
      <c r="E8878" s="17">
        <v>22300</v>
      </c>
      <c r="F8878" s="17">
        <v>605521</v>
      </c>
    </row>
    <row r="8879" spans="2:6" x14ac:dyDescent="0.25">
      <c r="B8879" s="14">
        <v>8834</v>
      </c>
      <c r="C8879" s="17">
        <v>40</v>
      </c>
      <c r="D8879" s="17">
        <v>81.819999999999993</v>
      </c>
      <c r="E8879" s="17">
        <v>14123</v>
      </c>
      <c r="F8879" s="17">
        <v>240013.14000000013</v>
      </c>
    </row>
    <row r="8880" spans="2:6" x14ac:dyDescent="0.25">
      <c r="B8880" s="14">
        <v>8835</v>
      </c>
      <c r="C8880" s="17">
        <v>39</v>
      </c>
      <c r="D8880" s="17">
        <v>80.819999999999993</v>
      </c>
      <c r="E8880" s="17">
        <v>24415</v>
      </c>
      <c r="F8880" s="17">
        <v>1083179.7000000002</v>
      </c>
    </row>
    <row r="8881" spans="2:6" x14ac:dyDescent="0.25">
      <c r="B8881" s="14">
        <v>8836</v>
      </c>
      <c r="C8881" s="17">
        <v>42</v>
      </c>
      <c r="D8881" s="17">
        <v>92.27</v>
      </c>
      <c r="E8881" s="17">
        <v>17629</v>
      </c>
      <c r="F8881" s="17">
        <v>291125.17000000016</v>
      </c>
    </row>
    <row r="8882" spans="2:6" x14ac:dyDescent="0.25">
      <c r="B8882" s="14">
        <v>8837</v>
      </c>
      <c r="C8882" s="17">
        <v>41</v>
      </c>
      <c r="D8882" s="17">
        <v>96.53</v>
      </c>
      <c r="E8882" s="17">
        <v>28794</v>
      </c>
      <c r="F8882" s="17">
        <v>919967.17999999993</v>
      </c>
    </row>
    <row r="8883" spans="2:6" x14ac:dyDescent="0.25">
      <c r="B8883" s="14">
        <v>8838</v>
      </c>
      <c r="C8883" s="17">
        <v>42</v>
      </c>
      <c r="D8883" s="17">
        <v>81.099999999999994</v>
      </c>
      <c r="E8883" s="17">
        <v>10603</v>
      </c>
      <c r="F8883" s="17">
        <v>-45232.29999999993</v>
      </c>
    </row>
    <row r="8884" spans="2:6" x14ac:dyDescent="0.25">
      <c r="B8884" s="14">
        <v>8839</v>
      </c>
      <c r="C8884" s="17">
        <v>43</v>
      </c>
      <c r="D8884" s="17">
        <v>100.78</v>
      </c>
      <c r="E8884" s="17">
        <v>10406</v>
      </c>
      <c r="F8884" s="17">
        <v>-275380.68000000005</v>
      </c>
    </row>
    <row r="8885" spans="2:6" x14ac:dyDescent="0.25">
      <c r="B8885" s="14">
        <v>8840</v>
      </c>
      <c r="C8885" s="17">
        <v>44</v>
      </c>
      <c r="D8885" s="17">
        <v>84.69</v>
      </c>
      <c r="E8885" s="17">
        <v>12010</v>
      </c>
      <c r="F8885" s="17">
        <v>-5576.9000000000233</v>
      </c>
    </row>
    <row r="8886" spans="2:6" x14ac:dyDescent="0.25">
      <c r="B8886" s="14">
        <v>8841</v>
      </c>
      <c r="C8886" s="17">
        <v>39</v>
      </c>
      <c r="D8886" s="17">
        <v>94.11</v>
      </c>
      <c r="E8886" s="17">
        <v>17331</v>
      </c>
      <c r="F8886" s="17">
        <v>291939.59000000008</v>
      </c>
    </row>
    <row r="8887" spans="2:6" x14ac:dyDescent="0.25">
      <c r="B8887" s="14">
        <v>8842</v>
      </c>
      <c r="C8887" s="17">
        <v>45</v>
      </c>
      <c r="D8887" s="17">
        <v>103.5</v>
      </c>
      <c r="E8887" s="17">
        <v>16555</v>
      </c>
      <c r="F8887" s="17">
        <v>-13972.5</v>
      </c>
    </row>
    <row r="8888" spans="2:6" x14ac:dyDescent="0.25">
      <c r="B8888" s="14">
        <v>8843</v>
      </c>
      <c r="C8888" s="17">
        <v>44</v>
      </c>
      <c r="D8888" s="17">
        <v>76.349999999999994</v>
      </c>
      <c r="E8888" s="17">
        <v>15444</v>
      </c>
      <c r="F8888" s="17">
        <v>364670.60000000009</v>
      </c>
    </row>
    <row r="8889" spans="2:6" x14ac:dyDescent="0.25">
      <c r="B8889" s="14">
        <v>8844</v>
      </c>
      <c r="C8889" s="17">
        <v>42</v>
      </c>
      <c r="D8889" s="17">
        <v>75.599999999999994</v>
      </c>
      <c r="E8889" s="17">
        <v>14365</v>
      </c>
      <c r="F8889" s="17">
        <v>319311</v>
      </c>
    </row>
    <row r="8890" spans="2:6" x14ac:dyDescent="0.25">
      <c r="B8890" s="14">
        <v>8845</v>
      </c>
      <c r="C8890" s="17">
        <v>45</v>
      </c>
      <c r="D8890" s="17">
        <v>91.7</v>
      </c>
      <c r="E8890" s="17">
        <v>13784</v>
      </c>
      <c r="F8890" s="17">
        <v>8743.1999999999534</v>
      </c>
    </row>
    <row r="8891" spans="2:6" x14ac:dyDescent="0.25">
      <c r="B8891" s="14">
        <v>8846</v>
      </c>
      <c r="C8891" s="17">
        <v>41</v>
      </c>
      <c r="D8891" s="17">
        <v>101.58</v>
      </c>
      <c r="E8891" s="17">
        <v>13938</v>
      </c>
      <c r="F8891" s="17">
        <v>-63618.039999999921</v>
      </c>
    </row>
    <row r="8892" spans="2:6" x14ac:dyDescent="0.25">
      <c r="B8892" s="14">
        <v>8847</v>
      </c>
      <c r="C8892" s="17">
        <v>42</v>
      </c>
      <c r="D8892" s="17">
        <v>88.81</v>
      </c>
      <c r="E8892" s="17">
        <v>21070</v>
      </c>
      <c r="F8892" s="17">
        <v>586763.30000000005</v>
      </c>
    </row>
    <row r="8893" spans="2:6" x14ac:dyDescent="0.25">
      <c r="B8893" s="14">
        <v>8848</v>
      </c>
      <c r="C8893" s="17">
        <v>40</v>
      </c>
      <c r="D8893" s="17">
        <v>90.87</v>
      </c>
      <c r="E8893" s="17">
        <v>21583</v>
      </c>
      <c r="F8893" s="17">
        <v>620449.7899999998</v>
      </c>
    </row>
    <row r="8894" spans="2:6" x14ac:dyDescent="0.25">
      <c r="B8894" s="14">
        <v>8849</v>
      </c>
      <c r="C8894" s="17">
        <v>42</v>
      </c>
      <c r="D8894" s="17">
        <v>77.5</v>
      </c>
      <c r="E8894" s="17">
        <v>8114</v>
      </c>
      <c r="F8894" s="17">
        <v>-204937</v>
      </c>
    </row>
    <row r="8895" spans="2:6" x14ac:dyDescent="0.25">
      <c r="B8895" s="14">
        <v>8850</v>
      </c>
      <c r="C8895" s="17">
        <v>42</v>
      </c>
      <c r="D8895" s="17">
        <v>99.42</v>
      </c>
      <c r="E8895" s="17">
        <v>15537</v>
      </c>
      <c r="F8895" s="17">
        <v>44620.459999999963</v>
      </c>
    </row>
    <row r="8896" spans="2:6" x14ac:dyDescent="0.25">
      <c r="B8896" s="14">
        <v>8851</v>
      </c>
      <c r="C8896" s="17">
        <v>44</v>
      </c>
      <c r="D8896" s="17">
        <v>83.9</v>
      </c>
      <c r="E8896" s="17">
        <v>14261</v>
      </c>
      <c r="F8896" s="17">
        <v>163957.09999999998</v>
      </c>
    </row>
    <row r="8897" spans="2:6" x14ac:dyDescent="0.25">
      <c r="B8897" s="14">
        <v>8852</v>
      </c>
      <c r="C8897" s="17">
        <v>43</v>
      </c>
      <c r="D8897" s="17">
        <v>93.59</v>
      </c>
      <c r="E8897" s="17">
        <v>16092</v>
      </c>
      <c r="F8897" s="17">
        <v>154301.71999999997</v>
      </c>
    </row>
    <row r="8898" spans="2:6" x14ac:dyDescent="0.25">
      <c r="B8898" s="14">
        <v>8853</v>
      </c>
      <c r="C8898" s="17">
        <v>42</v>
      </c>
      <c r="D8898" s="17">
        <v>79.849999999999994</v>
      </c>
      <c r="E8898" s="17">
        <v>18919</v>
      </c>
      <c r="F8898" s="17">
        <v>609600.85000000009</v>
      </c>
    </row>
    <row r="8899" spans="2:6" x14ac:dyDescent="0.25">
      <c r="B8899" s="14">
        <v>8854</v>
      </c>
      <c r="C8899" s="17">
        <v>43</v>
      </c>
      <c r="D8899" s="17">
        <v>101.41</v>
      </c>
      <c r="E8899" s="17">
        <v>15402</v>
      </c>
      <c r="F8899" s="17">
        <v>-9204.8199999999488</v>
      </c>
    </row>
    <row r="8900" spans="2:6" x14ac:dyDescent="0.25">
      <c r="B8900" s="14">
        <v>8855</v>
      </c>
      <c r="C8900" s="17">
        <v>42</v>
      </c>
      <c r="D8900" s="17">
        <v>86.86</v>
      </c>
      <c r="E8900" s="17">
        <v>22775</v>
      </c>
      <c r="F8900" s="17">
        <v>747438.5</v>
      </c>
    </row>
    <row r="8901" spans="2:6" x14ac:dyDescent="0.25">
      <c r="B8901" s="14">
        <v>8856</v>
      </c>
      <c r="C8901" s="17">
        <v>41</v>
      </c>
      <c r="D8901" s="17">
        <v>75.66</v>
      </c>
      <c r="E8901" s="17">
        <v>26049</v>
      </c>
      <c r="F8901" s="17">
        <v>1294874.6600000001</v>
      </c>
    </row>
    <row r="8902" spans="2:6" x14ac:dyDescent="0.25">
      <c r="B8902" s="14">
        <v>8857</v>
      </c>
      <c r="C8902" s="17">
        <v>42</v>
      </c>
      <c r="D8902" s="17">
        <v>96.73</v>
      </c>
      <c r="E8902" s="17">
        <v>16682</v>
      </c>
      <c r="F8902" s="17">
        <v>155424.1399999999</v>
      </c>
    </row>
    <row r="8903" spans="2:6" x14ac:dyDescent="0.25">
      <c r="B8903" s="14">
        <v>8858</v>
      </c>
      <c r="C8903" s="17">
        <v>42</v>
      </c>
      <c r="D8903" s="17">
        <v>88.44</v>
      </c>
      <c r="E8903" s="17">
        <v>11949</v>
      </c>
      <c r="F8903" s="17">
        <v>-30776.559999999939</v>
      </c>
    </row>
    <row r="8904" spans="2:6" x14ac:dyDescent="0.25">
      <c r="B8904" s="14">
        <v>8859</v>
      </c>
      <c r="C8904" s="17">
        <v>40</v>
      </c>
      <c r="D8904" s="17">
        <v>92.46</v>
      </c>
      <c r="E8904" s="17">
        <v>24369</v>
      </c>
      <c r="F8904" s="17">
        <v>771513.26000000024</v>
      </c>
    </row>
    <row r="8905" spans="2:6" x14ac:dyDescent="0.25">
      <c r="B8905" s="14">
        <v>8860</v>
      </c>
      <c r="C8905" s="17">
        <v>42</v>
      </c>
      <c r="D8905" s="17">
        <v>90.67</v>
      </c>
      <c r="E8905" s="17">
        <v>16878</v>
      </c>
      <c r="F8905" s="17">
        <v>269517.74</v>
      </c>
    </row>
    <row r="8906" spans="2:6" x14ac:dyDescent="0.25">
      <c r="B8906" s="14">
        <v>8861</v>
      </c>
      <c r="C8906" s="17">
        <v>40</v>
      </c>
      <c r="D8906" s="17">
        <v>80.2</v>
      </c>
      <c r="E8906" s="17">
        <v>14403</v>
      </c>
      <c r="F8906" s="17">
        <v>284956.39999999991</v>
      </c>
    </row>
    <row r="8907" spans="2:6" x14ac:dyDescent="0.25">
      <c r="B8907" s="14">
        <v>8862</v>
      </c>
      <c r="C8907" s="17">
        <v>42</v>
      </c>
      <c r="D8907" s="17">
        <v>79.72</v>
      </c>
      <c r="E8907" s="17">
        <v>16186</v>
      </c>
      <c r="F8907" s="17">
        <v>400854.08000000007</v>
      </c>
    </row>
    <row r="8908" spans="2:6" x14ac:dyDescent="0.25">
      <c r="B8908" s="14">
        <v>8863</v>
      </c>
      <c r="C8908" s="17">
        <v>44</v>
      </c>
      <c r="D8908" s="17">
        <v>97.51</v>
      </c>
      <c r="E8908" s="17">
        <v>12901</v>
      </c>
      <c r="F8908" s="17">
        <v>-108321.51000000001</v>
      </c>
    </row>
    <row r="8909" spans="2:6" x14ac:dyDescent="0.25">
      <c r="B8909" s="14">
        <v>8864</v>
      </c>
      <c r="C8909" s="17">
        <v>45</v>
      </c>
      <c r="D8909" s="17">
        <v>76.150000000000006</v>
      </c>
      <c r="E8909" s="17">
        <v>11809</v>
      </c>
      <c r="F8909" s="17">
        <v>69330.649999999907</v>
      </c>
    </row>
    <row r="8910" spans="2:6" x14ac:dyDescent="0.25">
      <c r="B8910" s="14">
        <v>8865</v>
      </c>
      <c r="C8910" s="17">
        <v>39</v>
      </c>
      <c r="D8910" s="17">
        <v>96.98</v>
      </c>
      <c r="E8910" s="17">
        <v>16595</v>
      </c>
      <c r="F8910" s="17">
        <v>195816.89999999991</v>
      </c>
    </row>
    <row r="8911" spans="2:6" x14ac:dyDescent="0.25">
      <c r="B8911" s="14">
        <v>8866</v>
      </c>
      <c r="C8911" s="17">
        <v>39</v>
      </c>
      <c r="D8911" s="17">
        <v>82.07</v>
      </c>
      <c r="E8911" s="17">
        <v>14436</v>
      </c>
      <c r="F8911" s="17">
        <v>274997.48000000021</v>
      </c>
    </row>
    <row r="8912" spans="2:6" x14ac:dyDescent="0.25">
      <c r="B8912" s="14">
        <v>8867</v>
      </c>
      <c r="C8912" s="17">
        <v>40</v>
      </c>
      <c r="D8912" s="17">
        <v>99.29</v>
      </c>
      <c r="E8912" s="17">
        <v>22722</v>
      </c>
      <c r="F8912" s="17">
        <v>506730.61999999988</v>
      </c>
    </row>
    <row r="8913" spans="2:6" x14ac:dyDescent="0.25">
      <c r="B8913" s="14">
        <v>8868</v>
      </c>
      <c r="C8913" s="17">
        <v>41</v>
      </c>
      <c r="D8913" s="17">
        <v>95.58</v>
      </c>
      <c r="E8913" s="17">
        <v>14475</v>
      </c>
      <c r="F8913" s="17">
        <v>53529.5</v>
      </c>
    </row>
    <row r="8914" spans="2:6" x14ac:dyDescent="0.25">
      <c r="B8914" s="14">
        <v>8869</v>
      </c>
      <c r="C8914" s="17">
        <v>44</v>
      </c>
      <c r="D8914" s="17">
        <v>98.11</v>
      </c>
      <c r="E8914" s="17">
        <v>14518</v>
      </c>
      <c r="F8914" s="17">
        <v>-24070.979999999981</v>
      </c>
    </row>
    <row r="8915" spans="2:6" x14ac:dyDescent="0.25">
      <c r="B8915" s="14">
        <v>8870</v>
      </c>
      <c r="C8915" s="17">
        <v>41</v>
      </c>
      <c r="D8915" s="17">
        <v>83.54</v>
      </c>
      <c r="E8915" s="17">
        <v>11002</v>
      </c>
      <c r="F8915" s="17">
        <v>-30791.080000000075</v>
      </c>
    </row>
    <row r="8916" spans="2:6" x14ac:dyDescent="0.25">
      <c r="B8916" s="14">
        <v>8871</v>
      </c>
      <c r="C8916" s="17">
        <v>42</v>
      </c>
      <c r="D8916" s="17">
        <v>88.12</v>
      </c>
      <c r="E8916" s="17">
        <v>19596</v>
      </c>
      <c r="F8916" s="17">
        <v>499772.48</v>
      </c>
    </row>
    <row r="8917" spans="2:6" x14ac:dyDescent="0.25">
      <c r="B8917" s="14">
        <v>8872</v>
      </c>
      <c r="C8917" s="17">
        <v>44</v>
      </c>
      <c r="D8917" s="17">
        <v>79.12</v>
      </c>
      <c r="E8917" s="17">
        <v>15310</v>
      </c>
      <c r="F8917" s="17">
        <v>311722.80000000005</v>
      </c>
    </row>
    <row r="8918" spans="2:6" x14ac:dyDescent="0.25">
      <c r="B8918" s="14">
        <v>8873</v>
      </c>
      <c r="C8918" s="17">
        <v>41</v>
      </c>
      <c r="D8918" s="17">
        <v>80.33</v>
      </c>
      <c r="E8918" s="17">
        <v>19021</v>
      </c>
      <c r="F8918" s="17">
        <v>627361.07000000007</v>
      </c>
    </row>
    <row r="8919" spans="2:6" x14ac:dyDescent="0.25">
      <c r="B8919" s="14">
        <v>8874</v>
      </c>
      <c r="C8919" s="17">
        <v>42</v>
      </c>
      <c r="D8919" s="17">
        <v>102.32</v>
      </c>
      <c r="E8919" s="17">
        <v>19970</v>
      </c>
      <c r="F8919" s="17">
        <v>241959.60000000009</v>
      </c>
    </row>
    <row r="8920" spans="2:6" x14ac:dyDescent="0.25">
      <c r="B8920" s="14">
        <v>8875</v>
      </c>
      <c r="C8920" s="17">
        <v>43</v>
      </c>
      <c r="D8920" s="17">
        <v>81.69</v>
      </c>
      <c r="E8920" s="17">
        <v>17139</v>
      </c>
      <c r="F8920" s="17">
        <v>423599.09000000008</v>
      </c>
    </row>
    <row r="8921" spans="2:6" x14ac:dyDescent="0.25">
      <c r="B8921" s="14">
        <v>8876</v>
      </c>
      <c r="C8921" s="17">
        <v>39</v>
      </c>
      <c r="D8921" s="17">
        <v>83.47</v>
      </c>
      <c r="E8921" s="17">
        <v>28928</v>
      </c>
      <c r="F8921" s="17">
        <v>1363859.8399999999</v>
      </c>
    </row>
    <row r="8922" spans="2:6" x14ac:dyDescent="0.25">
      <c r="B8922" s="14">
        <v>8877</v>
      </c>
      <c r="C8922" s="17">
        <v>41</v>
      </c>
      <c r="D8922" s="17">
        <v>89.03</v>
      </c>
      <c r="E8922" s="17">
        <v>13056</v>
      </c>
      <c r="F8922" s="17">
        <v>50472.319999999949</v>
      </c>
    </row>
    <row r="8923" spans="2:6" x14ac:dyDescent="0.25">
      <c r="B8923" s="14">
        <v>8878</v>
      </c>
      <c r="C8923" s="17">
        <v>41</v>
      </c>
      <c r="D8923" s="17">
        <v>75.349999999999994</v>
      </c>
      <c r="E8923" s="17">
        <v>13007</v>
      </c>
      <c r="F8923" s="17">
        <v>225028.55000000005</v>
      </c>
    </row>
    <row r="8924" spans="2:6" x14ac:dyDescent="0.25">
      <c r="B8924" s="14">
        <v>8879</v>
      </c>
      <c r="C8924" s="17">
        <v>42</v>
      </c>
      <c r="D8924" s="17">
        <v>75.27</v>
      </c>
      <c r="E8924" s="17">
        <v>27221</v>
      </c>
      <c r="F8924" s="17">
        <v>1374772.33</v>
      </c>
    </row>
    <row r="8925" spans="2:6" x14ac:dyDescent="0.25">
      <c r="B8925" s="14">
        <v>8880</v>
      </c>
      <c r="C8925" s="17">
        <v>41</v>
      </c>
      <c r="D8925" s="17">
        <v>95.7</v>
      </c>
      <c r="E8925" s="17">
        <v>16452</v>
      </c>
      <c r="F8925" s="17">
        <v>174959.59999999998</v>
      </c>
    </row>
    <row r="8926" spans="2:6" x14ac:dyDescent="0.25">
      <c r="B8926" s="14">
        <v>8881</v>
      </c>
      <c r="C8926" s="17">
        <v>40</v>
      </c>
      <c r="D8926" s="17">
        <v>94.15</v>
      </c>
      <c r="E8926" s="17">
        <v>14040</v>
      </c>
      <c r="F8926" s="17">
        <v>60493.999999999884</v>
      </c>
    </row>
    <row r="8927" spans="2:6" x14ac:dyDescent="0.25">
      <c r="B8927" s="14">
        <v>8882</v>
      </c>
      <c r="C8927" s="17">
        <v>45</v>
      </c>
      <c r="D8927" s="17">
        <v>86.46</v>
      </c>
      <c r="E8927" s="17">
        <v>29956</v>
      </c>
      <c r="F8927" s="17">
        <v>1173228.2400000002</v>
      </c>
    </row>
    <row r="8928" spans="2:6" x14ac:dyDescent="0.25">
      <c r="B8928" s="14">
        <v>8883</v>
      </c>
      <c r="C8928" s="17">
        <v>42</v>
      </c>
      <c r="D8928" s="17">
        <v>99.36</v>
      </c>
      <c r="E8928" s="17">
        <v>15087</v>
      </c>
      <c r="F8928" s="17">
        <v>19614.680000000051</v>
      </c>
    </row>
    <row r="8929" spans="2:6" x14ac:dyDescent="0.25">
      <c r="B8929" s="14">
        <v>8884</v>
      </c>
      <c r="C8929" s="17">
        <v>44</v>
      </c>
      <c r="D8929" s="17">
        <v>97.82</v>
      </c>
      <c r="E8929" s="17">
        <v>19456</v>
      </c>
      <c r="F8929" s="17">
        <v>262494.08000000007</v>
      </c>
    </row>
    <row r="8930" spans="2:6" x14ac:dyDescent="0.25">
      <c r="B8930" s="14">
        <v>8885</v>
      </c>
      <c r="C8930" s="17">
        <v>40</v>
      </c>
      <c r="D8930" s="17">
        <v>103.41</v>
      </c>
      <c r="E8930" s="17">
        <v>21291</v>
      </c>
      <c r="F8930" s="17">
        <v>333566.69000000018</v>
      </c>
    </row>
    <row r="8931" spans="2:6" x14ac:dyDescent="0.25">
      <c r="B8931" s="14">
        <v>8886</v>
      </c>
      <c r="C8931" s="17">
        <v>41</v>
      </c>
      <c r="D8931" s="17">
        <v>96.87</v>
      </c>
      <c r="E8931" s="17">
        <v>19806</v>
      </c>
      <c r="F8931" s="17">
        <v>360740.7799999998</v>
      </c>
    </row>
    <row r="8932" spans="2:6" x14ac:dyDescent="0.25">
      <c r="B8932" s="14">
        <v>8887</v>
      </c>
      <c r="C8932" s="17">
        <v>39</v>
      </c>
      <c r="D8932" s="17">
        <v>99.28</v>
      </c>
      <c r="E8932" s="17">
        <v>18825</v>
      </c>
      <c r="F8932" s="17">
        <v>293054</v>
      </c>
    </row>
    <row r="8933" spans="2:6" x14ac:dyDescent="0.25">
      <c r="B8933" s="14">
        <v>8888</v>
      </c>
      <c r="C8933" s="17">
        <v>41</v>
      </c>
      <c r="D8933" s="17">
        <v>79.22</v>
      </c>
      <c r="E8933" s="17">
        <v>16806</v>
      </c>
      <c r="F8933" s="17">
        <v>473976.67999999993</v>
      </c>
    </row>
    <row r="8934" spans="2:6" x14ac:dyDescent="0.25">
      <c r="B8934" s="14">
        <v>8889</v>
      </c>
      <c r="C8934" s="17">
        <v>40</v>
      </c>
      <c r="D8934" s="17">
        <v>92.47</v>
      </c>
      <c r="E8934" s="17">
        <v>16044</v>
      </c>
      <c r="F8934" s="17">
        <v>217407.32000000007</v>
      </c>
    </row>
    <row r="8935" spans="2:6" x14ac:dyDescent="0.25">
      <c r="B8935" s="14">
        <v>8890</v>
      </c>
      <c r="C8935" s="17">
        <v>42</v>
      </c>
      <c r="D8935" s="17">
        <v>93.52</v>
      </c>
      <c r="E8935" s="17">
        <v>29155</v>
      </c>
      <c r="F8935" s="17">
        <v>1000759.4000000001</v>
      </c>
    </row>
    <row r="8936" spans="2:6" x14ac:dyDescent="0.25">
      <c r="B8936" s="14">
        <v>8891</v>
      </c>
      <c r="C8936" s="17">
        <v>44</v>
      </c>
      <c r="D8936" s="17">
        <v>87.24</v>
      </c>
      <c r="E8936" s="17">
        <v>21076</v>
      </c>
      <c r="F8936" s="17">
        <v>578109.76</v>
      </c>
    </row>
    <row r="8937" spans="2:6" x14ac:dyDescent="0.25">
      <c r="B8937" s="14">
        <v>8892</v>
      </c>
      <c r="C8937" s="17">
        <v>40</v>
      </c>
      <c r="D8937" s="17">
        <v>92.46</v>
      </c>
      <c r="E8937" s="17">
        <v>19322</v>
      </c>
      <c r="F8937" s="17">
        <v>435685.88000000012</v>
      </c>
    </row>
    <row r="8938" spans="2:6" x14ac:dyDescent="0.25">
      <c r="B8938" s="14">
        <v>8893</v>
      </c>
      <c r="C8938" s="17">
        <v>41</v>
      </c>
      <c r="D8938" s="17">
        <v>96.58</v>
      </c>
      <c r="E8938" s="17">
        <v>10395</v>
      </c>
      <c r="F8938" s="17">
        <v>-211539.09999999998</v>
      </c>
    </row>
    <row r="8939" spans="2:6" x14ac:dyDescent="0.25">
      <c r="B8939" s="14">
        <v>8894</v>
      </c>
      <c r="C8939" s="17">
        <v>42</v>
      </c>
      <c r="D8939" s="17">
        <v>77.22</v>
      </c>
      <c r="E8939" s="17">
        <v>18566</v>
      </c>
      <c r="F8939" s="17">
        <v>631195.48</v>
      </c>
    </row>
    <row r="8940" spans="2:6" x14ac:dyDescent="0.25">
      <c r="B8940" s="14">
        <v>8895</v>
      </c>
      <c r="C8940" s="17">
        <v>42</v>
      </c>
      <c r="D8940" s="17">
        <v>97.88</v>
      </c>
      <c r="E8940" s="17">
        <v>14648</v>
      </c>
      <c r="F8940" s="17">
        <v>15989.760000000009</v>
      </c>
    </row>
    <row r="8941" spans="2:6" x14ac:dyDescent="0.25">
      <c r="B8941" s="14">
        <v>8896</v>
      </c>
      <c r="C8941" s="17">
        <v>41</v>
      </c>
      <c r="D8941" s="17">
        <v>104.99</v>
      </c>
      <c r="E8941" s="17">
        <v>19803</v>
      </c>
      <c r="F8941" s="17">
        <v>199757.03000000003</v>
      </c>
    </row>
    <row r="8942" spans="2:6" x14ac:dyDescent="0.25">
      <c r="B8942" s="14">
        <v>8897</v>
      </c>
      <c r="C8942" s="17">
        <v>45</v>
      </c>
      <c r="D8942" s="17">
        <v>78.03</v>
      </c>
      <c r="E8942" s="17">
        <v>9953</v>
      </c>
      <c r="F8942" s="17">
        <v>-93870.589999999967</v>
      </c>
    </row>
    <row r="8943" spans="2:6" x14ac:dyDescent="0.25">
      <c r="B8943" s="14">
        <v>8898</v>
      </c>
      <c r="C8943" s="17">
        <v>43</v>
      </c>
      <c r="D8943" s="17">
        <v>86.21</v>
      </c>
      <c r="E8943" s="17">
        <v>25235</v>
      </c>
      <c r="F8943" s="17">
        <v>911150.65000000014</v>
      </c>
    </row>
    <row r="8944" spans="2:6" x14ac:dyDescent="0.25">
      <c r="B8944" s="14">
        <v>8899</v>
      </c>
      <c r="C8944" s="17">
        <v>40</v>
      </c>
      <c r="D8944" s="17">
        <v>78.13</v>
      </c>
      <c r="E8944" s="17">
        <v>19066</v>
      </c>
      <c r="F8944" s="17">
        <v>691867.42000000016</v>
      </c>
    </row>
    <row r="8945" spans="2:6" x14ac:dyDescent="0.25">
      <c r="B8945" s="14">
        <v>8900</v>
      </c>
      <c r="C8945" s="17">
        <v>40</v>
      </c>
      <c r="D8945" s="17">
        <v>80.02</v>
      </c>
      <c r="E8945" s="17">
        <v>18764</v>
      </c>
      <c r="F8945" s="17">
        <v>631980.72</v>
      </c>
    </row>
    <row r="8946" spans="2:6" x14ac:dyDescent="0.25">
      <c r="B8946" s="14">
        <v>8901</v>
      </c>
      <c r="C8946" s="17">
        <v>40</v>
      </c>
      <c r="D8946" s="17">
        <v>75.91</v>
      </c>
      <c r="E8946" s="17">
        <v>10125</v>
      </c>
      <c r="F8946" s="17">
        <v>-8713.75</v>
      </c>
    </row>
    <row r="8947" spans="2:6" x14ac:dyDescent="0.25">
      <c r="B8947" s="14">
        <v>8902</v>
      </c>
      <c r="C8947" s="17">
        <v>44</v>
      </c>
      <c r="D8947" s="17">
        <v>83.6</v>
      </c>
      <c r="E8947" s="17">
        <v>21217</v>
      </c>
      <c r="F8947" s="17">
        <v>664893.80000000005</v>
      </c>
    </row>
    <row r="8948" spans="2:6" x14ac:dyDescent="0.25">
      <c r="B8948" s="14">
        <v>8903</v>
      </c>
      <c r="C8948" s="17">
        <v>41</v>
      </c>
      <c r="D8948" s="17">
        <v>87.98</v>
      </c>
      <c r="E8948" s="17">
        <v>16548</v>
      </c>
      <c r="F8948" s="17">
        <v>308690.95999999996</v>
      </c>
    </row>
    <row r="8949" spans="2:6" x14ac:dyDescent="0.25">
      <c r="B8949" s="14">
        <v>8904</v>
      </c>
      <c r="C8949" s="17">
        <v>45</v>
      </c>
      <c r="D8949" s="17">
        <v>82.77</v>
      </c>
      <c r="E8949" s="17">
        <v>29698</v>
      </c>
      <c r="F8949" s="17">
        <v>1265388.54</v>
      </c>
    </row>
    <row r="8950" spans="2:6" x14ac:dyDescent="0.25">
      <c r="B8950" s="14">
        <v>8905</v>
      </c>
      <c r="C8950" s="17">
        <v>41</v>
      </c>
      <c r="D8950" s="17">
        <v>85.39</v>
      </c>
      <c r="E8950" s="17">
        <v>15473</v>
      </c>
      <c r="F8950" s="17">
        <v>273494.53000000003</v>
      </c>
    </row>
    <row r="8951" spans="2:6" x14ac:dyDescent="0.25">
      <c r="B8951" s="14">
        <v>8906</v>
      </c>
      <c r="C8951" s="17">
        <v>42</v>
      </c>
      <c r="D8951" s="17">
        <v>76.180000000000007</v>
      </c>
      <c r="E8951" s="17">
        <v>24923</v>
      </c>
      <c r="F8951" s="17">
        <v>1164276.8599999999</v>
      </c>
    </row>
    <row r="8952" spans="2:6" x14ac:dyDescent="0.25">
      <c r="B8952" s="14">
        <v>8907</v>
      </c>
      <c r="C8952" s="17">
        <v>41</v>
      </c>
      <c r="D8952" s="17">
        <v>95.43</v>
      </c>
      <c r="E8952" s="17">
        <v>12977</v>
      </c>
      <c r="F8952" s="17">
        <v>-38029.110000000102</v>
      </c>
    </row>
    <row r="8953" spans="2:6" x14ac:dyDescent="0.25">
      <c r="B8953" s="14">
        <v>8908</v>
      </c>
      <c r="C8953" s="17">
        <v>42</v>
      </c>
      <c r="D8953" s="17">
        <v>92.84</v>
      </c>
      <c r="E8953" s="17">
        <v>14338</v>
      </c>
      <c r="F8953" s="17">
        <v>69926.079999999958</v>
      </c>
    </row>
    <row r="8954" spans="2:6" x14ac:dyDescent="0.25">
      <c r="B8954" s="14">
        <v>8909</v>
      </c>
      <c r="C8954" s="17">
        <v>40</v>
      </c>
      <c r="D8954" s="17">
        <v>83.75</v>
      </c>
      <c r="E8954" s="17">
        <v>12186</v>
      </c>
      <c r="F8954" s="17">
        <v>66996.5</v>
      </c>
    </row>
    <row r="8955" spans="2:6" x14ac:dyDescent="0.25">
      <c r="B8955" s="14">
        <v>8910</v>
      </c>
      <c r="C8955" s="17">
        <v>42</v>
      </c>
      <c r="D8955" s="17">
        <v>94.61</v>
      </c>
      <c r="E8955" s="17">
        <v>25059</v>
      </c>
      <c r="F8955" s="17">
        <v>713431.01</v>
      </c>
    </row>
    <row r="8956" spans="2:6" x14ac:dyDescent="0.25">
      <c r="B8956" s="14">
        <v>8911</v>
      </c>
      <c r="C8956" s="17">
        <v>42</v>
      </c>
      <c r="D8956" s="17">
        <v>101.25</v>
      </c>
      <c r="E8956" s="17">
        <v>18963</v>
      </c>
      <c r="F8956" s="17">
        <v>207187.25</v>
      </c>
    </row>
    <row r="8957" spans="2:6" x14ac:dyDescent="0.25">
      <c r="B8957" s="14">
        <v>8912</v>
      </c>
      <c r="C8957" s="17">
        <v>41</v>
      </c>
      <c r="D8957" s="17">
        <v>97.66</v>
      </c>
      <c r="E8957" s="17">
        <v>21034</v>
      </c>
      <c r="F8957" s="17">
        <v>419191.56000000006</v>
      </c>
    </row>
    <row r="8958" spans="2:6" x14ac:dyDescent="0.25">
      <c r="B8958" s="14">
        <v>8913</v>
      </c>
      <c r="C8958" s="17">
        <v>43</v>
      </c>
      <c r="D8958" s="17">
        <v>91.17</v>
      </c>
      <c r="E8958" s="17">
        <v>23592</v>
      </c>
      <c r="F8958" s="17">
        <v>679469.35999999987</v>
      </c>
    </row>
    <row r="8959" spans="2:6" x14ac:dyDescent="0.25">
      <c r="B8959" s="14">
        <v>8914</v>
      </c>
      <c r="C8959" s="17">
        <v>41</v>
      </c>
      <c r="D8959" s="17">
        <v>85.36</v>
      </c>
      <c r="E8959" s="17">
        <v>14987</v>
      </c>
      <c r="F8959" s="17">
        <v>238655.67999999993</v>
      </c>
    </row>
    <row r="8960" spans="2:6" x14ac:dyDescent="0.25">
      <c r="B8960" s="14">
        <v>8915</v>
      </c>
      <c r="C8960" s="17">
        <v>39</v>
      </c>
      <c r="D8960" s="17">
        <v>103.93</v>
      </c>
      <c r="E8960" s="17">
        <v>18791</v>
      </c>
      <c r="F8960" s="17">
        <v>203611.36999999988</v>
      </c>
    </row>
    <row r="8961" spans="2:6" x14ac:dyDescent="0.25">
      <c r="B8961" s="14">
        <v>8916</v>
      </c>
      <c r="C8961" s="17">
        <v>40</v>
      </c>
      <c r="D8961" s="17">
        <v>90.66</v>
      </c>
      <c r="E8961" s="17">
        <v>22491</v>
      </c>
      <c r="F8961" s="17">
        <v>687034.94000000018</v>
      </c>
    </row>
    <row r="8962" spans="2:6" x14ac:dyDescent="0.25">
      <c r="B8962" s="14">
        <v>8917</v>
      </c>
      <c r="C8962" s="17">
        <v>41</v>
      </c>
      <c r="D8962" s="17">
        <v>90.57</v>
      </c>
      <c r="E8962" s="17">
        <v>23757</v>
      </c>
      <c r="F8962" s="17">
        <v>751934.51000000024</v>
      </c>
    </row>
    <row r="8963" spans="2:6" x14ac:dyDescent="0.25">
      <c r="B8963" s="14">
        <v>8918</v>
      </c>
      <c r="C8963" s="17">
        <v>41</v>
      </c>
      <c r="D8963" s="17">
        <v>84.32</v>
      </c>
      <c r="E8963" s="17">
        <v>17506</v>
      </c>
      <c r="F8963" s="17">
        <v>439842.08000000007</v>
      </c>
    </row>
    <row r="8964" spans="2:6" x14ac:dyDescent="0.25">
      <c r="B8964" s="14">
        <v>8919</v>
      </c>
      <c r="C8964" s="17">
        <v>41</v>
      </c>
      <c r="D8964" s="17">
        <v>91.42</v>
      </c>
      <c r="E8964" s="17">
        <v>14010</v>
      </c>
      <c r="F8964" s="17">
        <v>82785.79999999993</v>
      </c>
    </row>
    <row r="8965" spans="2:6" x14ac:dyDescent="0.25">
      <c r="B8965" s="14">
        <v>8920</v>
      </c>
      <c r="C8965" s="17">
        <v>42</v>
      </c>
      <c r="D8965" s="17">
        <v>94.12</v>
      </c>
      <c r="E8965" s="17">
        <v>14095</v>
      </c>
      <c r="F8965" s="17">
        <v>36293.599999999977</v>
      </c>
    </row>
    <row r="8966" spans="2:6" x14ac:dyDescent="0.25">
      <c r="B8966" s="14">
        <v>8921</v>
      </c>
      <c r="C8966" s="17">
        <v>40</v>
      </c>
      <c r="D8966" s="17">
        <v>99.92</v>
      </c>
      <c r="E8966" s="17">
        <v>16259</v>
      </c>
      <c r="F8966" s="17">
        <v>110581.71999999997</v>
      </c>
    </row>
    <row r="8967" spans="2:6" x14ac:dyDescent="0.25">
      <c r="B8967" s="14">
        <v>8922</v>
      </c>
      <c r="C8967" s="17">
        <v>43</v>
      </c>
      <c r="D8967" s="17">
        <v>95.83</v>
      </c>
      <c r="E8967" s="17">
        <v>22514</v>
      </c>
      <c r="F8967" s="17">
        <v>504667.38000000012</v>
      </c>
    </row>
    <row r="8968" spans="2:6" x14ac:dyDescent="0.25">
      <c r="B8968" s="14">
        <v>8923</v>
      </c>
      <c r="C8968" s="17">
        <v>43</v>
      </c>
      <c r="D8968" s="17">
        <v>75.61</v>
      </c>
      <c r="E8968" s="17">
        <v>17773</v>
      </c>
      <c r="F8968" s="17">
        <v>578771.47</v>
      </c>
    </row>
    <row r="8969" spans="2:6" x14ac:dyDescent="0.25">
      <c r="B8969" s="14">
        <v>8924</v>
      </c>
      <c r="C8969" s="17">
        <v>41</v>
      </c>
      <c r="D8969" s="17">
        <v>98.96</v>
      </c>
      <c r="E8969" s="17">
        <v>14012</v>
      </c>
      <c r="F8969" s="17">
        <v>-22731.519999999902</v>
      </c>
    </row>
    <row r="8970" spans="2:6" x14ac:dyDescent="0.25">
      <c r="B8970" s="14">
        <v>8925</v>
      </c>
      <c r="C8970" s="17">
        <v>42</v>
      </c>
      <c r="D8970" s="17">
        <v>87.44</v>
      </c>
      <c r="E8970" s="17">
        <v>16554</v>
      </c>
      <c r="F8970" s="17">
        <v>301496.24</v>
      </c>
    </row>
    <row r="8971" spans="2:6" x14ac:dyDescent="0.25">
      <c r="B8971" s="14">
        <v>8926</v>
      </c>
      <c r="C8971" s="17">
        <v>41</v>
      </c>
      <c r="D8971" s="17">
        <v>101.18</v>
      </c>
      <c r="E8971" s="17">
        <v>18626</v>
      </c>
      <c r="F8971" s="17">
        <v>208329.31999999983</v>
      </c>
    </row>
    <row r="8972" spans="2:6" x14ac:dyDescent="0.25">
      <c r="B8972" s="14">
        <v>8927</v>
      </c>
      <c r="C8972" s="17">
        <v>42</v>
      </c>
      <c r="D8972" s="17">
        <v>103.74</v>
      </c>
      <c r="E8972" s="17">
        <v>20269</v>
      </c>
      <c r="F8972" s="17">
        <v>229526.94000000018</v>
      </c>
    </row>
    <row r="8973" spans="2:6" x14ac:dyDescent="0.25">
      <c r="B8973" s="14">
        <v>8928</v>
      </c>
      <c r="C8973" s="17">
        <v>43</v>
      </c>
      <c r="D8973" s="17">
        <v>87.61</v>
      </c>
      <c r="E8973" s="17">
        <v>21768</v>
      </c>
      <c r="F8973" s="17">
        <v>638713.52</v>
      </c>
    </row>
    <row r="8974" spans="2:6" x14ac:dyDescent="0.25">
      <c r="B8974" s="14">
        <v>8929</v>
      </c>
      <c r="C8974" s="17">
        <v>42</v>
      </c>
      <c r="D8974" s="17">
        <v>88.56</v>
      </c>
      <c r="E8974" s="17">
        <v>19894</v>
      </c>
      <c r="F8974" s="17">
        <v>511545.35999999987</v>
      </c>
    </row>
    <row r="8975" spans="2:6" x14ac:dyDescent="0.25">
      <c r="B8975" s="14">
        <v>8930</v>
      </c>
      <c r="C8975" s="17">
        <v>40</v>
      </c>
      <c r="D8975" s="17">
        <v>83.73</v>
      </c>
      <c r="E8975" s="17">
        <v>16237</v>
      </c>
      <c r="F8975" s="17">
        <v>372158.99</v>
      </c>
    </row>
    <row r="8976" spans="2:6" x14ac:dyDescent="0.25">
      <c r="B8976" s="14">
        <v>8931</v>
      </c>
      <c r="C8976" s="17">
        <v>41</v>
      </c>
      <c r="D8976" s="17">
        <v>95.23</v>
      </c>
      <c r="E8976" s="17">
        <v>1697</v>
      </c>
      <c r="F8976" s="17">
        <v>-743479.31</v>
      </c>
    </row>
    <row r="8977" spans="2:6" x14ac:dyDescent="0.25">
      <c r="B8977" s="14">
        <v>8932</v>
      </c>
      <c r="C8977" s="17">
        <v>42</v>
      </c>
      <c r="D8977" s="17">
        <v>102.79</v>
      </c>
      <c r="E8977" s="17">
        <v>15953</v>
      </c>
      <c r="F8977" s="17">
        <v>14812.129999999888</v>
      </c>
    </row>
    <row r="8978" spans="2:6" x14ac:dyDescent="0.25">
      <c r="B8978" s="14">
        <v>8933</v>
      </c>
      <c r="C8978" s="17">
        <v>43</v>
      </c>
      <c r="D8978" s="17">
        <v>78.77</v>
      </c>
      <c r="E8978" s="17">
        <v>23480</v>
      </c>
      <c r="F8978" s="17">
        <v>963360.40000000014</v>
      </c>
    </row>
    <row r="8979" spans="2:6" x14ac:dyDescent="0.25">
      <c r="B8979" s="14">
        <v>8934</v>
      </c>
      <c r="C8979" s="17">
        <v>39</v>
      </c>
      <c r="D8979" s="17">
        <v>99.6</v>
      </c>
      <c r="E8979" s="17">
        <v>13085</v>
      </c>
      <c r="F8979" s="17">
        <v>-59665.999999999884</v>
      </c>
    </row>
    <row r="8980" spans="2:6" x14ac:dyDescent="0.25">
      <c r="B8980" s="14">
        <v>8935</v>
      </c>
      <c r="C8980" s="17">
        <v>42</v>
      </c>
      <c r="D8980" s="17">
        <v>94.92</v>
      </c>
      <c r="E8980" s="17">
        <v>15572</v>
      </c>
      <c r="F8980" s="17">
        <v>116709.76000000001</v>
      </c>
    </row>
    <row r="8981" spans="2:6" x14ac:dyDescent="0.25">
      <c r="B8981" s="14">
        <v>8936</v>
      </c>
      <c r="C8981" s="17">
        <v>39</v>
      </c>
      <c r="D8981" s="17">
        <v>79.569999999999993</v>
      </c>
      <c r="E8981" s="17">
        <v>22285</v>
      </c>
      <c r="F8981" s="17">
        <v>942382.55</v>
      </c>
    </row>
    <row r="8982" spans="2:6" x14ac:dyDescent="0.25">
      <c r="B8982" s="14">
        <v>8937</v>
      </c>
      <c r="C8982" s="17">
        <v>43</v>
      </c>
      <c r="D8982" s="17">
        <v>97.13</v>
      </c>
      <c r="E8982" s="17">
        <v>17161</v>
      </c>
      <c r="F8982" s="17">
        <v>160268.07000000007</v>
      </c>
    </row>
    <row r="8983" spans="2:6" x14ac:dyDescent="0.25">
      <c r="B8983" s="14">
        <v>8938</v>
      </c>
      <c r="C8983" s="17">
        <v>45</v>
      </c>
      <c r="D8983" s="17">
        <v>95.26</v>
      </c>
      <c r="E8983" s="17">
        <v>19091</v>
      </c>
      <c r="F8983" s="17">
        <v>271405.33999999985</v>
      </c>
    </row>
    <row r="8984" spans="2:6" x14ac:dyDescent="0.25">
      <c r="B8984" s="14">
        <v>8939</v>
      </c>
      <c r="C8984" s="17">
        <v>42</v>
      </c>
      <c r="D8984" s="17">
        <v>85.71</v>
      </c>
      <c r="E8984" s="17">
        <v>17839</v>
      </c>
      <c r="F8984" s="17">
        <v>421742.31000000006</v>
      </c>
    </row>
    <row r="8985" spans="2:6" x14ac:dyDescent="0.25">
      <c r="B8985" s="14">
        <v>8940</v>
      </c>
      <c r="C8985" s="17">
        <v>42</v>
      </c>
      <c r="D8985" s="17">
        <v>95.9</v>
      </c>
      <c r="E8985" s="17">
        <v>18917</v>
      </c>
      <c r="F8985" s="17">
        <v>305828.69999999995</v>
      </c>
    </row>
    <row r="8986" spans="2:6" x14ac:dyDescent="0.25">
      <c r="B8986" s="14">
        <v>8941</v>
      </c>
      <c r="C8986" s="17">
        <v>42</v>
      </c>
      <c r="D8986" s="17">
        <v>93.56</v>
      </c>
      <c r="E8986" s="17">
        <v>19617</v>
      </c>
      <c r="F8986" s="17">
        <v>394502.48</v>
      </c>
    </row>
    <row r="8987" spans="2:6" x14ac:dyDescent="0.25">
      <c r="B8987" s="14">
        <v>8942</v>
      </c>
      <c r="C8987" s="17">
        <v>41</v>
      </c>
      <c r="D8987" s="17">
        <v>97.7</v>
      </c>
      <c r="E8987" s="17">
        <v>17596</v>
      </c>
      <c r="F8987" s="17">
        <v>211038.80000000005</v>
      </c>
    </row>
    <row r="8988" spans="2:6" x14ac:dyDescent="0.25">
      <c r="B8988" s="14">
        <v>8943</v>
      </c>
      <c r="C8988" s="17">
        <v>44</v>
      </c>
      <c r="D8988" s="17">
        <v>78.37</v>
      </c>
      <c r="E8988" s="17">
        <v>10924</v>
      </c>
      <c r="F8988" s="17">
        <v>-12893.880000000005</v>
      </c>
    </row>
    <row r="8989" spans="2:6" x14ac:dyDescent="0.25">
      <c r="B8989" s="14">
        <v>8944</v>
      </c>
      <c r="C8989" s="17">
        <v>41</v>
      </c>
      <c r="D8989" s="17">
        <v>80.67</v>
      </c>
      <c r="E8989" s="17">
        <v>15889</v>
      </c>
      <c r="F8989" s="17">
        <v>378696.36999999988</v>
      </c>
    </row>
    <row r="8990" spans="2:6" x14ac:dyDescent="0.25">
      <c r="B8990" s="14">
        <v>8945</v>
      </c>
      <c r="C8990" s="17">
        <v>43</v>
      </c>
      <c r="D8990" s="17">
        <v>96.43</v>
      </c>
      <c r="E8990" s="17">
        <v>19897</v>
      </c>
      <c r="F8990" s="17">
        <v>335264.2899999998</v>
      </c>
    </row>
    <row r="8991" spans="2:6" x14ac:dyDescent="0.25">
      <c r="B8991" s="14">
        <v>8946</v>
      </c>
      <c r="C8991" s="17">
        <v>39</v>
      </c>
      <c r="D8991" s="17">
        <v>95.7</v>
      </c>
      <c r="E8991" s="17">
        <v>5526</v>
      </c>
      <c r="F8991" s="17">
        <v>-494678.2</v>
      </c>
    </row>
    <row r="8992" spans="2:6" x14ac:dyDescent="0.25">
      <c r="B8992" s="14">
        <v>8947</v>
      </c>
      <c r="C8992" s="17">
        <v>42</v>
      </c>
      <c r="D8992" s="17">
        <v>91.23</v>
      </c>
      <c r="E8992" s="17">
        <v>11706</v>
      </c>
      <c r="F8992" s="17">
        <v>-80096.38</v>
      </c>
    </row>
    <row r="8993" spans="2:6" x14ac:dyDescent="0.25">
      <c r="B8993" s="14">
        <v>8948</v>
      </c>
      <c r="C8993" s="17">
        <v>44</v>
      </c>
      <c r="D8993" s="17">
        <v>75.89</v>
      </c>
      <c r="E8993" s="17">
        <v>13102</v>
      </c>
      <c r="F8993" s="17">
        <v>186499.21999999997</v>
      </c>
    </row>
    <row r="8994" spans="2:6" x14ac:dyDescent="0.25">
      <c r="B8994" s="14">
        <v>8949</v>
      </c>
      <c r="C8994" s="17">
        <v>39</v>
      </c>
      <c r="D8994" s="17">
        <v>83.91</v>
      </c>
      <c r="E8994" s="17">
        <v>12460</v>
      </c>
      <c r="F8994" s="17">
        <v>98081.400000000023</v>
      </c>
    </row>
    <row r="8995" spans="2:6" x14ac:dyDescent="0.25">
      <c r="B8995" s="14">
        <v>8950</v>
      </c>
      <c r="C8995" s="17">
        <v>42</v>
      </c>
      <c r="D8995" s="17">
        <v>98.37</v>
      </c>
      <c r="E8995" s="17">
        <v>27055</v>
      </c>
      <c r="F8995" s="17">
        <v>736234.64999999991</v>
      </c>
    </row>
    <row r="8996" spans="2:6" x14ac:dyDescent="0.25">
      <c r="B8996" s="14">
        <v>8951</v>
      </c>
      <c r="C8996" s="17">
        <v>44</v>
      </c>
      <c r="D8996" s="17">
        <v>103.75</v>
      </c>
      <c r="E8996" s="17">
        <v>15578</v>
      </c>
      <c r="F8996" s="17">
        <v>-51627.5</v>
      </c>
    </row>
    <row r="8997" spans="2:6" x14ac:dyDescent="0.25">
      <c r="B8997" s="14">
        <v>8952</v>
      </c>
      <c r="C8997" s="17">
        <v>42</v>
      </c>
      <c r="D8997" s="17">
        <v>77.83</v>
      </c>
      <c r="E8997" s="17">
        <v>21446</v>
      </c>
      <c r="F8997" s="17">
        <v>847879.82000000007</v>
      </c>
    </row>
    <row r="8998" spans="2:6" x14ac:dyDescent="0.25">
      <c r="B8998" s="14">
        <v>8953</v>
      </c>
      <c r="C8998" s="17">
        <v>43</v>
      </c>
      <c r="D8998" s="17">
        <v>83.39</v>
      </c>
      <c r="E8998" s="17">
        <v>16864</v>
      </c>
      <c r="F8998" s="17">
        <v>374495.04000000004</v>
      </c>
    </row>
    <row r="8999" spans="2:6" x14ac:dyDescent="0.25">
      <c r="B8999" s="14">
        <v>8954</v>
      </c>
      <c r="C8999" s="17">
        <v>41</v>
      </c>
      <c r="D8999" s="17">
        <v>92.45</v>
      </c>
      <c r="E8999" s="17">
        <v>13502</v>
      </c>
      <c r="F8999" s="17">
        <v>35056.099999999977</v>
      </c>
    </row>
    <row r="9000" spans="2:6" x14ac:dyDescent="0.25">
      <c r="B9000" s="14">
        <v>8955</v>
      </c>
      <c r="C9000" s="17">
        <v>44</v>
      </c>
      <c r="D9000" s="17">
        <v>102.4</v>
      </c>
      <c r="E9000" s="17">
        <v>13950</v>
      </c>
      <c r="F9000" s="17">
        <v>-116230.00000000012</v>
      </c>
    </row>
    <row r="9001" spans="2:6" x14ac:dyDescent="0.25">
      <c r="B9001" s="14">
        <v>8956</v>
      </c>
      <c r="C9001" s="17">
        <v>39</v>
      </c>
      <c r="D9001" s="17">
        <v>102.6</v>
      </c>
      <c r="E9001" s="17">
        <v>21834</v>
      </c>
      <c r="F9001" s="17">
        <v>403271.60000000009</v>
      </c>
    </row>
    <row r="9002" spans="2:6" x14ac:dyDescent="0.25">
      <c r="B9002" s="14">
        <v>8957</v>
      </c>
      <c r="C9002" s="17">
        <v>42</v>
      </c>
      <c r="D9002" s="17">
        <v>89.68</v>
      </c>
      <c r="E9002" s="17">
        <v>9679</v>
      </c>
      <c r="F9002" s="17">
        <v>-198409.72000000009</v>
      </c>
    </row>
    <row r="9003" spans="2:6" x14ac:dyDescent="0.25">
      <c r="B9003" s="14">
        <v>8958</v>
      </c>
      <c r="C9003" s="17">
        <v>42</v>
      </c>
      <c r="D9003" s="17">
        <v>83.03</v>
      </c>
      <c r="E9003" s="17">
        <v>21204</v>
      </c>
      <c r="F9003" s="17">
        <v>718459.87999999989</v>
      </c>
    </row>
    <row r="9004" spans="2:6" x14ac:dyDescent="0.25">
      <c r="B9004" s="14">
        <v>8959</v>
      </c>
      <c r="C9004" s="17">
        <v>39</v>
      </c>
      <c r="D9004" s="17">
        <v>100.95</v>
      </c>
      <c r="E9004" s="17">
        <v>16903</v>
      </c>
      <c r="F9004" s="17">
        <v>148122.14999999991</v>
      </c>
    </row>
    <row r="9005" spans="2:6" x14ac:dyDescent="0.25">
      <c r="B9005" s="14">
        <v>8960</v>
      </c>
      <c r="C9005" s="17">
        <v>44</v>
      </c>
      <c r="D9005" s="17">
        <v>80.02</v>
      </c>
      <c r="E9005" s="17">
        <v>14519</v>
      </c>
      <c r="F9005" s="17">
        <v>238634.62000000011</v>
      </c>
    </row>
    <row r="9006" spans="2:6" x14ac:dyDescent="0.25">
      <c r="B9006" s="14">
        <v>8961</v>
      </c>
      <c r="C9006" s="17">
        <v>39</v>
      </c>
      <c r="D9006" s="17">
        <v>87.81</v>
      </c>
      <c r="E9006" s="17">
        <v>10841</v>
      </c>
      <c r="F9006" s="17">
        <v>-67388.210000000079</v>
      </c>
    </row>
    <row r="9007" spans="2:6" x14ac:dyDescent="0.25">
      <c r="B9007" s="14">
        <v>8962</v>
      </c>
      <c r="C9007" s="17">
        <v>40</v>
      </c>
      <c r="D9007" s="17">
        <v>93.49</v>
      </c>
      <c r="E9007" s="17">
        <v>12970</v>
      </c>
      <c r="F9007" s="17">
        <v>-335.29999999993015</v>
      </c>
    </row>
    <row r="9008" spans="2:6" x14ac:dyDescent="0.25">
      <c r="B9008" s="14">
        <v>8963</v>
      </c>
      <c r="C9008" s="17">
        <v>42</v>
      </c>
      <c r="D9008" s="17">
        <v>92.27</v>
      </c>
      <c r="E9008" s="17">
        <v>9591</v>
      </c>
      <c r="F9008" s="17">
        <v>-229174.56999999995</v>
      </c>
    </row>
    <row r="9009" spans="2:6" x14ac:dyDescent="0.25">
      <c r="B9009" s="14">
        <v>8964</v>
      </c>
      <c r="C9009" s="17">
        <v>40</v>
      </c>
      <c r="D9009" s="17">
        <v>80.89</v>
      </c>
      <c r="E9009" s="17">
        <v>20306</v>
      </c>
      <c r="F9009" s="17">
        <v>736101.65999999992</v>
      </c>
    </row>
    <row r="9010" spans="2:6" x14ac:dyDescent="0.25">
      <c r="B9010" s="14">
        <v>8965</v>
      </c>
      <c r="C9010" s="17">
        <v>42</v>
      </c>
      <c r="D9010" s="17">
        <v>92.56</v>
      </c>
      <c r="E9010" s="17">
        <v>14007</v>
      </c>
      <c r="F9010" s="17">
        <v>52611.079999999958</v>
      </c>
    </row>
    <row r="9011" spans="2:6" x14ac:dyDescent="0.25">
      <c r="B9011" s="14">
        <v>8966</v>
      </c>
      <c r="C9011" s="17">
        <v>44</v>
      </c>
      <c r="D9011" s="17">
        <v>84.26</v>
      </c>
      <c r="E9011" s="17">
        <v>11708</v>
      </c>
      <c r="F9011" s="17">
        <v>-21776.080000000075</v>
      </c>
    </row>
    <row r="9012" spans="2:6" x14ac:dyDescent="0.25">
      <c r="B9012" s="14">
        <v>8967</v>
      </c>
      <c r="C9012" s="17">
        <v>45</v>
      </c>
      <c r="D9012" s="17">
        <v>104.59</v>
      </c>
      <c r="E9012" s="17">
        <v>19884</v>
      </c>
      <c r="F9012" s="17">
        <v>132468.43999999994</v>
      </c>
    </row>
    <row r="9013" spans="2:6" x14ac:dyDescent="0.25">
      <c r="B9013" s="14">
        <v>8968</v>
      </c>
      <c r="C9013" s="17">
        <v>41</v>
      </c>
      <c r="D9013" s="17">
        <v>98.37</v>
      </c>
      <c r="E9013" s="17">
        <v>14505</v>
      </c>
      <c r="F9013" s="17">
        <v>14933.149999999907</v>
      </c>
    </row>
    <row r="9014" spans="2:6" x14ac:dyDescent="0.25">
      <c r="B9014" s="14">
        <v>8969</v>
      </c>
      <c r="C9014" s="17">
        <v>43</v>
      </c>
      <c r="D9014" s="17">
        <v>93.34</v>
      </c>
      <c r="E9014" s="17">
        <v>9776</v>
      </c>
      <c r="F9014" s="17">
        <v>-237435.84000000008</v>
      </c>
    </row>
    <row r="9015" spans="2:6" x14ac:dyDescent="0.25">
      <c r="B9015" s="14">
        <v>8970</v>
      </c>
      <c r="C9015" s="17">
        <v>41</v>
      </c>
      <c r="D9015" s="17">
        <v>79.42</v>
      </c>
      <c r="E9015" s="17">
        <v>17217</v>
      </c>
      <c r="F9015" s="17">
        <v>502911.85999999987</v>
      </c>
    </row>
    <row r="9016" spans="2:6" x14ac:dyDescent="0.25">
      <c r="B9016" s="14">
        <v>8971</v>
      </c>
      <c r="C9016" s="17">
        <v>43</v>
      </c>
      <c r="D9016" s="17">
        <v>93.11</v>
      </c>
      <c r="E9016" s="17">
        <v>14819</v>
      </c>
      <c r="F9016" s="17">
        <v>81966.910000000033</v>
      </c>
    </row>
    <row r="9017" spans="2:6" x14ac:dyDescent="0.25">
      <c r="B9017" s="14">
        <v>8972</v>
      </c>
      <c r="C9017" s="17">
        <v>44</v>
      </c>
      <c r="D9017" s="17">
        <v>98.18</v>
      </c>
      <c r="E9017" s="17">
        <v>24164</v>
      </c>
      <c r="F9017" s="17">
        <v>522998.47999999975</v>
      </c>
    </row>
    <row r="9018" spans="2:6" x14ac:dyDescent="0.25">
      <c r="B9018" s="14">
        <v>8973</v>
      </c>
      <c r="C9018" s="17">
        <v>41</v>
      </c>
      <c r="D9018" s="17">
        <v>92.71</v>
      </c>
      <c r="E9018" s="17">
        <v>18154</v>
      </c>
      <c r="F9018" s="17">
        <v>335274.66000000015</v>
      </c>
    </row>
    <row r="9019" spans="2:6" x14ac:dyDescent="0.25">
      <c r="B9019" s="14">
        <v>8974</v>
      </c>
      <c r="C9019" s="17">
        <v>44</v>
      </c>
      <c r="D9019" s="17">
        <v>99.59</v>
      </c>
      <c r="E9019" s="17">
        <v>19894</v>
      </c>
      <c r="F9019" s="17">
        <v>252326.54000000004</v>
      </c>
    </row>
    <row r="9020" spans="2:6" x14ac:dyDescent="0.25">
      <c r="B9020" s="14">
        <v>8975</v>
      </c>
      <c r="C9020" s="17">
        <v>42</v>
      </c>
      <c r="D9020" s="17">
        <v>78.930000000000007</v>
      </c>
      <c r="E9020" s="17">
        <v>17376</v>
      </c>
      <c r="F9020" s="17">
        <v>506544.31999999983</v>
      </c>
    </row>
    <row r="9021" spans="2:6" x14ac:dyDescent="0.25">
      <c r="B9021" s="14">
        <v>8976</v>
      </c>
      <c r="C9021" s="17">
        <v>41</v>
      </c>
      <c r="D9021" s="17">
        <v>93.76</v>
      </c>
      <c r="E9021" s="17">
        <v>12209</v>
      </c>
      <c r="F9021" s="17">
        <v>-65693.840000000084</v>
      </c>
    </row>
    <row r="9022" spans="2:6" x14ac:dyDescent="0.25">
      <c r="B9022" s="14">
        <v>8977</v>
      </c>
      <c r="C9022" s="17">
        <v>44</v>
      </c>
      <c r="D9022" s="17">
        <v>87.97</v>
      </c>
      <c r="E9022" s="17">
        <v>10952</v>
      </c>
      <c r="F9022" s="17">
        <v>-115887.43999999994</v>
      </c>
    </row>
    <row r="9023" spans="2:6" x14ac:dyDescent="0.25">
      <c r="B9023" s="14">
        <v>8978</v>
      </c>
      <c r="C9023" s="17">
        <v>43</v>
      </c>
      <c r="D9023" s="17">
        <v>95.17</v>
      </c>
      <c r="E9023" s="17">
        <v>25904</v>
      </c>
      <c r="F9023" s="17">
        <v>725740.32000000007</v>
      </c>
    </row>
    <row r="9024" spans="2:6" x14ac:dyDescent="0.25">
      <c r="B9024" s="14">
        <v>8979</v>
      </c>
      <c r="C9024" s="17">
        <v>40</v>
      </c>
      <c r="D9024" s="17">
        <v>83.08</v>
      </c>
      <c r="E9024" s="17">
        <v>24369</v>
      </c>
      <c r="F9024" s="17">
        <v>1000094.48</v>
      </c>
    </row>
    <row r="9025" spans="2:6" x14ac:dyDescent="0.25">
      <c r="B9025" s="14">
        <v>8980</v>
      </c>
      <c r="C9025" s="17">
        <v>40</v>
      </c>
      <c r="D9025" s="17">
        <v>103.53</v>
      </c>
      <c r="E9025" s="17">
        <v>21615</v>
      </c>
      <c r="F9025" s="17">
        <v>348984.05000000005</v>
      </c>
    </row>
    <row r="9026" spans="2:6" x14ac:dyDescent="0.25">
      <c r="B9026" s="14">
        <v>8981</v>
      </c>
      <c r="C9026" s="17">
        <v>42</v>
      </c>
      <c r="D9026" s="17">
        <v>92.22</v>
      </c>
      <c r="E9026" s="17">
        <v>16539</v>
      </c>
      <c r="F9026" s="17">
        <v>221396.41999999993</v>
      </c>
    </row>
    <row r="9027" spans="2:6" x14ac:dyDescent="0.25">
      <c r="B9027" s="14">
        <v>8982</v>
      </c>
      <c r="C9027" s="17">
        <v>39</v>
      </c>
      <c r="D9027" s="17">
        <v>78.61</v>
      </c>
      <c r="E9027" s="17">
        <v>13541</v>
      </c>
      <c r="F9027" s="17">
        <v>252101.99</v>
      </c>
    </row>
    <row r="9028" spans="2:6" x14ac:dyDescent="0.25">
      <c r="B9028" s="14">
        <v>8983</v>
      </c>
      <c r="C9028" s="17">
        <v>43</v>
      </c>
      <c r="D9028" s="17">
        <v>79.11</v>
      </c>
      <c r="E9028" s="17">
        <v>15776</v>
      </c>
      <c r="F9028" s="17">
        <v>363016.6399999999</v>
      </c>
    </row>
    <row r="9029" spans="2:6" x14ac:dyDescent="0.25">
      <c r="B9029" s="14">
        <v>8984</v>
      </c>
      <c r="C9029" s="17">
        <v>45</v>
      </c>
      <c r="D9029" s="17">
        <v>91.35</v>
      </c>
      <c r="E9029" s="17">
        <v>26119</v>
      </c>
      <c r="F9029" s="17">
        <v>786355.35000000009</v>
      </c>
    </row>
    <row r="9030" spans="2:6" x14ac:dyDescent="0.25">
      <c r="B9030" s="14">
        <v>8985</v>
      </c>
      <c r="C9030" s="17">
        <v>42</v>
      </c>
      <c r="D9030" s="17">
        <v>95.33</v>
      </c>
      <c r="E9030" s="17">
        <v>16565</v>
      </c>
      <c r="F9030" s="17">
        <v>171563.55000000005</v>
      </c>
    </row>
    <row r="9031" spans="2:6" x14ac:dyDescent="0.25">
      <c r="B9031" s="14">
        <v>8986</v>
      </c>
      <c r="C9031" s="17">
        <v>42</v>
      </c>
      <c r="D9031" s="17">
        <v>84.03</v>
      </c>
      <c r="E9031" s="17">
        <v>18575</v>
      </c>
      <c r="F9031" s="17">
        <v>505417.75</v>
      </c>
    </row>
    <row r="9032" spans="2:6" x14ac:dyDescent="0.25">
      <c r="B9032" s="14">
        <v>8987</v>
      </c>
      <c r="C9032" s="17">
        <v>43</v>
      </c>
      <c r="D9032" s="17">
        <v>91.98</v>
      </c>
      <c r="E9032" s="17">
        <v>11529</v>
      </c>
      <c r="F9032" s="17">
        <v>-111913.42000000004</v>
      </c>
    </row>
    <row r="9033" spans="2:6" x14ac:dyDescent="0.25">
      <c r="B9033" s="14">
        <v>8988</v>
      </c>
      <c r="C9033" s="17">
        <v>40</v>
      </c>
      <c r="D9033" s="17">
        <v>86.58</v>
      </c>
      <c r="E9033" s="17">
        <v>21508</v>
      </c>
      <c r="F9033" s="17">
        <v>707609.3600000001</v>
      </c>
    </row>
    <row r="9034" spans="2:6" x14ac:dyDescent="0.25">
      <c r="B9034" s="14">
        <v>8989</v>
      </c>
      <c r="C9034" s="17">
        <v>40</v>
      </c>
      <c r="D9034" s="17">
        <v>95.1</v>
      </c>
      <c r="E9034" s="17">
        <v>18327</v>
      </c>
      <c r="F9034" s="17">
        <v>321095.30000000005</v>
      </c>
    </row>
    <row r="9035" spans="2:6" x14ac:dyDescent="0.25">
      <c r="B9035" s="14">
        <v>8990</v>
      </c>
      <c r="C9035" s="17">
        <v>42</v>
      </c>
      <c r="D9035" s="17">
        <v>93.67</v>
      </c>
      <c r="E9035" s="17">
        <v>19168</v>
      </c>
      <c r="F9035" s="17">
        <v>363909.43999999994</v>
      </c>
    </row>
    <row r="9036" spans="2:6" x14ac:dyDescent="0.25">
      <c r="B9036" s="14">
        <v>8991</v>
      </c>
      <c r="C9036" s="17">
        <v>42</v>
      </c>
      <c r="D9036" s="17">
        <v>86.98</v>
      </c>
      <c r="E9036" s="17">
        <v>25675</v>
      </c>
      <c r="F9036" s="17">
        <v>947763.5</v>
      </c>
    </row>
    <row r="9037" spans="2:6" x14ac:dyDescent="0.25">
      <c r="B9037" s="14">
        <v>8992</v>
      </c>
      <c r="C9037" s="17">
        <v>42</v>
      </c>
      <c r="D9037" s="17">
        <v>78.06</v>
      </c>
      <c r="E9037" s="17">
        <v>22986</v>
      </c>
      <c r="F9037" s="17">
        <v>964514.83999999985</v>
      </c>
    </row>
    <row r="9038" spans="2:6" x14ac:dyDescent="0.25">
      <c r="B9038" s="14">
        <v>8993</v>
      </c>
      <c r="C9038" s="17">
        <v>44</v>
      </c>
      <c r="D9038" s="17">
        <v>81.83</v>
      </c>
      <c r="E9038" s="17">
        <v>18222</v>
      </c>
      <c r="F9038" s="17">
        <v>483303.74</v>
      </c>
    </row>
    <row r="9039" spans="2:6" x14ac:dyDescent="0.25">
      <c r="B9039" s="14">
        <v>8994</v>
      </c>
      <c r="C9039" s="17">
        <v>41</v>
      </c>
      <c r="D9039" s="17">
        <v>85.94</v>
      </c>
      <c r="E9039" s="17">
        <v>16269</v>
      </c>
      <c r="F9039" s="17">
        <v>322344.14000000013</v>
      </c>
    </row>
    <row r="9040" spans="2:6" x14ac:dyDescent="0.25">
      <c r="B9040" s="14">
        <v>8995</v>
      </c>
      <c r="C9040" s="17">
        <v>41</v>
      </c>
      <c r="D9040" s="17">
        <v>104.61</v>
      </c>
      <c r="E9040" s="17">
        <v>20640</v>
      </c>
      <c r="F9040" s="17">
        <v>251969.60000000009</v>
      </c>
    </row>
    <row r="9041" spans="2:6" x14ac:dyDescent="0.25">
      <c r="B9041" s="14">
        <v>8996</v>
      </c>
      <c r="C9041" s="17">
        <v>41</v>
      </c>
      <c r="D9041" s="17">
        <v>90.23</v>
      </c>
      <c r="E9041" s="17">
        <v>19853</v>
      </c>
      <c r="F9041" s="17">
        <v>495437.80999999982</v>
      </c>
    </row>
    <row r="9042" spans="2:6" x14ac:dyDescent="0.25">
      <c r="B9042" s="14">
        <v>8997</v>
      </c>
      <c r="C9042" s="17">
        <v>40</v>
      </c>
      <c r="D9042" s="17">
        <v>81.239999999999995</v>
      </c>
      <c r="E9042" s="17">
        <v>16433</v>
      </c>
      <c r="F9042" s="17">
        <v>427830.08000000007</v>
      </c>
    </row>
    <row r="9043" spans="2:6" x14ac:dyDescent="0.25">
      <c r="B9043" s="14">
        <v>8998</v>
      </c>
      <c r="C9043" s="17">
        <v>42</v>
      </c>
      <c r="D9043" s="17">
        <v>87.17</v>
      </c>
      <c r="E9043" s="17">
        <v>13482</v>
      </c>
      <c r="F9043" s="17">
        <v>91448.059999999939</v>
      </c>
    </row>
    <row r="9044" spans="2:6" x14ac:dyDescent="0.25">
      <c r="B9044" s="14">
        <v>8999</v>
      </c>
      <c r="C9044" s="17">
        <v>42</v>
      </c>
      <c r="D9044" s="17">
        <v>94.82</v>
      </c>
      <c r="E9044" s="17">
        <v>22920</v>
      </c>
      <c r="F9044" s="17">
        <v>575165.60000000009</v>
      </c>
    </row>
    <row r="9045" spans="2:6" x14ac:dyDescent="0.25">
      <c r="B9045" s="14">
        <v>9000</v>
      </c>
      <c r="C9045" s="17">
        <v>42</v>
      </c>
      <c r="D9045" s="17">
        <v>92.3</v>
      </c>
      <c r="E9045" s="17">
        <v>21083</v>
      </c>
      <c r="F9045" s="17">
        <v>514070.10000000009</v>
      </c>
    </row>
    <row r="9046" spans="2:6" x14ac:dyDescent="0.25">
      <c r="B9046" s="14">
        <v>9001</v>
      </c>
      <c r="C9046" s="17">
        <v>41</v>
      </c>
      <c r="D9046" s="17">
        <v>81.150000000000006</v>
      </c>
      <c r="E9046" s="17">
        <v>20414</v>
      </c>
      <c r="F9046" s="17">
        <v>718815.89999999991</v>
      </c>
    </row>
    <row r="9047" spans="2:6" x14ac:dyDescent="0.25">
      <c r="B9047" s="14">
        <v>9002</v>
      </c>
      <c r="C9047" s="17">
        <v>42</v>
      </c>
      <c r="D9047" s="17">
        <v>79.23</v>
      </c>
      <c r="E9047" s="17">
        <v>15978</v>
      </c>
      <c r="F9047" s="17">
        <v>392609.05999999982</v>
      </c>
    </row>
    <row r="9048" spans="2:6" x14ac:dyDescent="0.25">
      <c r="B9048" s="14">
        <v>9003</v>
      </c>
      <c r="C9048" s="17">
        <v>42</v>
      </c>
      <c r="D9048" s="17">
        <v>90.27</v>
      </c>
      <c r="E9048" s="17">
        <v>20454</v>
      </c>
      <c r="F9048" s="17">
        <v>514895.42000000016</v>
      </c>
    </row>
    <row r="9049" spans="2:6" x14ac:dyDescent="0.25">
      <c r="B9049" s="14">
        <v>9004</v>
      </c>
      <c r="C9049" s="17">
        <v>42</v>
      </c>
      <c r="D9049" s="17">
        <v>83.5</v>
      </c>
      <c r="E9049" s="17">
        <v>21745</v>
      </c>
      <c r="F9049" s="17">
        <v>748257.5</v>
      </c>
    </row>
    <row r="9050" spans="2:6" x14ac:dyDescent="0.25">
      <c r="B9050" s="14">
        <v>9005</v>
      </c>
      <c r="C9050" s="17">
        <v>41</v>
      </c>
      <c r="D9050" s="17">
        <v>85.67</v>
      </c>
      <c r="E9050" s="17">
        <v>18287</v>
      </c>
      <c r="F9050" s="17">
        <v>472698.70999999996</v>
      </c>
    </row>
    <row r="9051" spans="2:6" x14ac:dyDescent="0.25">
      <c r="B9051" s="14">
        <v>9006</v>
      </c>
      <c r="C9051" s="17">
        <v>42</v>
      </c>
      <c r="D9051" s="17">
        <v>75.930000000000007</v>
      </c>
      <c r="E9051" s="17">
        <v>10982</v>
      </c>
      <c r="F9051" s="17">
        <v>40310.739999999874</v>
      </c>
    </row>
    <row r="9052" spans="2:6" x14ac:dyDescent="0.25">
      <c r="B9052" s="14">
        <v>9007</v>
      </c>
      <c r="C9052" s="17">
        <v>42</v>
      </c>
      <c r="D9052" s="17">
        <v>96.56</v>
      </c>
      <c r="E9052" s="17">
        <v>11628</v>
      </c>
      <c r="F9052" s="17">
        <v>-147203.68000000005</v>
      </c>
    </row>
    <row r="9053" spans="2:6" x14ac:dyDescent="0.25">
      <c r="B9053" s="14">
        <v>9008</v>
      </c>
      <c r="C9053" s="17">
        <v>39</v>
      </c>
      <c r="D9053" s="17">
        <v>98.65</v>
      </c>
      <c r="E9053" s="17">
        <v>14215</v>
      </c>
      <c r="F9053" s="17">
        <v>22090.249999999884</v>
      </c>
    </row>
    <row r="9054" spans="2:6" x14ac:dyDescent="0.25">
      <c r="B9054" s="14">
        <v>9009</v>
      </c>
      <c r="C9054" s="17">
        <v>43</v>
      </c>
      <c r="D9054" s="17">
        <v>83.67</v>
      </c>
      <c r="E9054" s="17">
        <v>14910</v>
      </c>
      <c r="F9054" s="17">
        <v>228440.30000000005</v>
      </c>
    </row>
    <row r="9055" spans="2:6" x14ac:dyDescent="0.25">
      <c r="B9055" s="14">
        <v>9010</v>
      </c>
      <c r="C9055" s="17">
        <v>42</v>
      </c>
      <c r="D9055" s="17">
        <v>88.32</v>
      </c>
      <c r="E9055" s="17">
        <v>20963</v>
      </c>
      <c r="F9055" s="17">
        <v>589738.84000000008</v>
      </c>
    </row>
    <row r="9056" spans="2:6" x14ac:dyDescent="0.25">
      <c r="B9056" s="14">
        <v>9011</v>
      </c>
      <c r="C9056" s="17">
        <v>42</v>
      </c>
      <c r="D9056" s="17">
        <v>102.05</v>
      </c>
      <c r="E9056" s="17">
        <v>18388</v>
      </c>
      <c r="F9056" s="17">
        <v>160420.60000000009</v>
      </c>
    </row>
    <row r="9057" spans="2:6" x14ac:dyDescent="0.25">
      <c r="B9057" s="14">
        <v>9012</v>
      </c>
      <c r="C9057" s="17">
        <v>43</v>
      </c>
      <c r="D9057" s="17">
        <v>79.19</v>
      </c>
      <c r="E9057" s="17">
        <v>14146</v>
      </c>
      <c r="F9057" s="17">
        <v>236554.26</v>
      </c>
    </row>
    <row r="9058" spans="2:6" x14ac:dyDescent="0.25">
      <c r="B9058" s="14">
        <v>9013</v>
      </c>
      <c r="C9058" s="17">
        <v>41</v>
      </c>
      <c r="D9058" s="17">
        <v>87.21</v>
      </c>
      <c r="E9058" s="17">
        <v>22439</v>
      </c>
      <c r="F9058" s="17">
        <v>738456.81</v>
      </c>
    </row>
    <row r="9059" spans="2:6" x14ac:dyDescent="0.25">
      <c r="B9059" s="14">
        <v>9014</v>
      </c>
      <c r="C9059" s="17">
        <v>41</v>
      </c>
      <c r="D9059" s="17">
        <v>76.349999999999994</v>
      </c>
      <c r="E9059" s="17">
        <v>10243</v>
      </c>
      <c r="F9059" s="17">
        <v>-13659.04999999993</v>
      </c>
    </row>
    <row r="9060" spans="2:6" x14ac:dyDescent="0.25">
      <c r="B9060" s="14">
        <v>9015</v>
      </c>
      <c r="C9060" s="17">
        <v>43</v>
      </c>
      <c r="D9060" s="17">
        <v>97.62</v>
      </c>
      <c r="E9060" s="17">
        <v>12743</v>
      </c>
      <c r="F9060" s="17">
        <v>-106063.66000000003</v>
      </c>
    </row>
    <row r="9061" spans="2:6" x14ac:dyDescent="0.25">
      <c r="B9061" s="14">
        <v>9016</v>
      </c>
      <c r="C9061" s="17">
        <v>39</v>
      </c>
      <c r="D9061" s="17">
        <v>97.75</v>
      </c>
      <c r="E9061" s="17">
        <v>18803</v>
      </c>
      <c r="F9061" s="17">
        <v>320486.75</v>
      </c>
    </row>
    <row r="9062" spans="2:6" x14ac:dyDescent="0.25">
      <c r="B9062" s="14">
        <v>9017</v>
      </c>
      <c r="C9062" s="17">
        <v>44</v>
      </c>
      <c r="D9062" s="17">
        <v>83.06</v>
      </c>
      <c r="E9062" s="17">
        <v>26905</v>
      </c>
      <c r="F9062" s="17">
        <v>1085545.7</v>
      </c>
    </row>
    <row r="9063" spans="2:6" x14ac:dyDescent="0.25">
      <c r="B9063" s="14">
        <v>9018</v>
      </c>
      <c r="C9063" s="17">
        <v>40</v>
      </c>
      <c r="D9063" s="17">
        <v>103.79</v>
      </c>
      <c r="E9063" s="17">
        <v>14952</v>
      </c>
      <c r="F9063" s="17">
        <v>-24500.080000000075</v>
      </c>
    </row>
    <row r="9064" spans="2:6" x14ac:dyDescent="0.25">
      <c r="B9064" s="14">
        <v>9019</v>
      </c>
      <c r="C9064" s="17">
        <v>42</v>
      </c>
      <c r="D9064" s="17">
        <v>97.12</v>
      </c>
      <c r="E9064" s="17">
        <v>15189</v>
      </c>
      <c r="F9064" s="17">
        <v>59517.319999999949</v>
      </c>
    </row>
    <row r="9065" spans="2:6" x14ac:dyDescent="0.25">
      <c r="B9065" s="14">
        <v>9020</v>
      </c>
      <c r="C9065" s="17">
        <v>39</v>
      </c>
      <c r="D9065" s="17">
        <v>82.61</v>
      </c>
      <c r="E9065" s="17">
        <v>21082</v>
      </c>
      <c r="F9065" s="17">
        <v>781535.98</v>
      </c>
    </row>
    <row r="9066" spans="2:6" x14ac:dyDescent="0.25">
      <c r="B9066" s="14">
        <v>9021</v>
      </c>
      <c r="C9066" s="17">
        <v>39</v>
      </c>
      <c r="D9066" s="17">
        <v>91.33</v>
      </c>
      <c r="E9066" s="17">
        <v>10486</v>
      </c>
      <c r="F9066" s="17">
        <v>-129926.38</v>
      </c>
    </row>
    <row r="9067" spans="2:6" x14ac:dyDescent="0.25">
      <c r="B9067" s="14">
        <v>9022</v>
      </c>
      <c r="C9067" s="17">
        <v>44</v>
      </c>
      <c r="D9067" s="17">
        <v>82.09</v>
      </c>
      <c r="E9067" s="17">
        <v>15615</v>
      </c>
      <c r="F9067" s="17">
        <v>288489.64999999991</v>
      </c>
    </row>
    <row r="9068" spans="2:6" x14ac:dyDescent="0.25">
      <c r="B9068" s="14">
        <v>9023</v>
      </c>
      <c r="C9068" s="17">
        <v>44</v>
      </c>
      <c r="D9068" s="17">
        <v>83.56</v>
      </c>
      <c r="E9068" s="17">
        <v>17467</v>
      </c>
      <c r="F9068" s="17">
        <v>397842.48</v>
      </c>
    </row>
    <row r="9069" spans="2:6" x14ac:dyDescent="0.25">
      <c r="B9069" s="14">
        <v>9024</v>
      </c>
      <c r="C9069" s="17">
        <v>45</v>
      </c>
      <c r="D9069" s="17">
        <v>84.24</v>
      </c>
      <c r="E9069" s="17">
        <v>17674</v>
      </c>
      <c r="F9069" s="17">
        <v>382938.24</v>
      </c>
    </row>
    <row r="9070" spans="2:6" x14ac:dyDescent="0.25">
      <c r="B9070" s="14">
        <v>9025</v>
      </c>
      <c r="C9070" s="17">
        <v>42</v>
      </c>
      <c r="D9070" s="17">
        <v>87.21</v>
      </c>
      <c r="E9070" s="17">
        <v>19449</v>
      </c>
      <c r="F9070" s="17">
        <v>507345.7100000002</v>
      </c>
    </row>
    <row r="9071" spans="2:6" x14ac:dyDescent="0.25">
      <c r="B9071" s="14">
        <v>9026</v>
      </c>
      <c r="C9071" s="17">
        <v>42</v>
      </c>
      <c r="D9071" s="17">
        <v>84.61</v>
      </c>
      <c r="E9071" s="17">
        <v>15484</v>
      </c>
      <c r="F9071" s="17">
        <v>270886.76</v>
      </c>
    </row>
    <row r="9072" spans="2:6" x14ac:dyDescent="0.25">
      <c r="B9072" s="14">
        <v>9027</v>
      </c>
      <c r="C9072" s="17">
        <v>39</v>
      </c>
      <c r="D9072" s="17">
        <v>99.7</v>
      </c>
      <c r="E9072" s="17">
        <v>18910</v>
      </c>
      <c r="F9072" s="17">
        <v>290273</v>
      </c>
    </row>
    <row r="9073" spans="2:6" x14ac:dyDescent="0.25">
      <c r="B9073" s="14">
        <v>9028</v>
      </c>
      <c r="C9073" s="17">
        <v>40</v>
      </c>
      <c r="D9073" s="17">
        <v>90.55</v>
      </c>
      <c r="E9073" s="17">
        <v>18017</v>
      </c>
      <c r="F9073" s="17">
        <v>383263.65000000014</v>
      </c>
    </row>
    <row r="9074" spans="2:6" x14ac:dyDescent="0.25">
      <c r="B9074" s="14">
        <v>9029</v>
      </c>
      <c r="C9074" s="17">
        <v>44</v>
      </c>
      <c r="D9074" s="17">
        <v>92.12</v>
      </c>
      <c r="E9074" s="17">
        <v>14069</v>
      </c>
      <c r="F9074" s="17">
        <v>34658.719999999972</v>
      </c>
    </row>
    <row r="9075" spans="2:6" x14ac:dyDescent="0.25">
      <c r="B9075" s="14">
        <v>9030</v>
      </c>
      <c r="C9075" s="17">
        <v>42</v>
      </c>
      <c r="D9075" s="17">
        <v>75.05</v>
      </c>
      <c r="E9075" s="17">
        <v>33697</v>
      </c>
      <c r="F9075" s="17">
        <v>1911469.15</v>
      </c>
    </row>
    <row r="9076" spans="2:6" x14ac:dyDescent="0.25">
      <c r="B9076" s="14">
        <v>9031</v>
      </c>
      <c r="C9076" s="17">
        <v>43</v>
      </c>
      <c r="D9076" s="17">
        <v>102.09</v>
      </c>
      <c r="E9076" s="17">
        <v>13964</v>
      </c>
      <c r="F9076" s="17">
        <v>-97200.760000000009</v>
      </c>
    </row>
    <row r="9077" spans="2:6" x14ac:dyDescent="0.25">
      <c r="B9077" s="14">
        <v>9032</v>
      </c>
      <c r="C9077" s="17">
        <v>41</v>
      </c>
      <c r="D9077" s="17">
        <v>83.32</v>
      </c>
      <c r="E9077" s="17">
        <v>17489</v>
      </c>
      <c r="F9077" s="17">
        <v>456078.52</v>
      </c>
    </row>
    <row r="9078" spans="2:6" x14ac:dyDescent="0.25">
      <c r="B9078" s="14">
        <v>9033</v>
      </c>
      <c r="C9078" s="17">
        <v>44</v>
      </c>
      <c r="D9078" s="17">
        <v>88.46</v>
      </c>
      <c r="E9078" s="17">
        <v>21097</v>
      </c>
      <c r="F9078" s="17">
        <v>553794.38000000012</v>
      </c>
    </row>
    <row r="9079" spans="2:6" x14ac:dyDescent="0.25">
      <c r="B9079" s="14">
        <v>9034</v>
      </c>
      <c r="C9079" s="17">
        <v>43</v>
      </c>
      <c r="D9079" s="17">
        <v>92.76</v>
      </c>
      <c r="E9079" s="17">
        <v>22750</v>
      </c>
      <c r="F9079" s="17">
        <v>588710</v>
      </c>
    </row>
    <row r="9080" spans="2:6" x14ac:dyDescent="0.25">
      <c r="B9080" s="14">
        <v>9035</v>
      </c>
      <c r="C9080" s="17">
        <v>43</v>
      </c>
      <c r="D9080" s="17">
        <v>97.43</v>
      </c>
      <c r="E9080" s="17">
        <v>22024</v>
      </c>
      <c r="F9080" s="17">
        <v>439945.67999999993</v>
      </c>
    </row>
    <row r="9081" spans="2:6" x14ac:dyDescent="0.25">
      <c r="B9081" s="14">
        <v>9036</v>
      </c>
      <c r="C9081" s="17">
        <v>40</v>
      </c>
      <c r="D9081" s="17">
        <v>96.14</v>
      </c>
      <c r="E9081" s="17">
        <v>12819</v>
      </c>
      <c r="F9081" s="17">
        <v>-44197.660000000033</v>
      </c>
    </row>
    <row r="9082" spans="2:6" x14ac:dyDescent="0.25">
      <c r="B9082" s="14">
        <v>9037</v>
      </c>
      <c r="C9082" s="17">
        <v>43</v>
      </c>
      <c r="D9082" s="17">
        <v>83.33</v>
      </c>
      <c r="E9082" s="17">
        <v>26119</v>
      </c>
      <c r="F9082" s="17">
        <v>1048067.73</v>
      </c>
    </row>
    <row r="9083" spans="2:6" x14ac:dyDescent="0.25">
      <c r="B9083" s="14">
        <v>9038</v>
      </c>
      <c r="C9083" s="17">
        <v>42</v>
      </c>
      <c r="D9083" s="17">
        <v>83.44</v>
      </c>
      <c r="E9083" s="17">
        <v>17096</v>
      </c>
      <c r="F9083" s="17">
        <v>407581.76</v>
      </c>
    </row>
    <row r="9084" spans="2:6" x14ac:dyDescent="0.25">
      <c r="B9084" s="14">
        <v>9039</v>
      </c>
      <c r="C9084" s="17">
        <v>43</v>
      </c>
      <c r="D9084" s="17">
        <v>89.99</v>
      </c>
      <c r="E9084" s="17">
        <v>11853</v>
      </c>
      <c r="F9084" s="17">
        <v>-67583.469999999972</v>
      </c>
    </row>
    <row r="9085" spans="2:6" x14ac:dyDescent="0.25">
      <c r="B9085" s="14">
        <v>9040</v>
      </c>
      <c r="C9085" s="17">
        <v>43</v>
      </c>
      <c r="D9085" s="17">
        <v>103.58</v>
      </c>
      <c r="E9085" s="17">
        <v>13592</v>
      </c>
      <c r="F9085" s="17">
        <v>-137507.35999999999</v>
      </c>
    </row>
    <row r="9086" spans="2:6" x14ac:dyDescent="0.25">
      <c r="B9086" s="14">
        <v>9041</v>
      </c>
      <c r="C9086" s="17">
        <v>41</v>
      </c>
      <c r="D9086" s="17">
        <v>98.46</v>
      </c>
      <c r="E9086" s="17">
        <v>13639</v>
      </c>
      <c r="F9086" s="17">
        <v>-37933.939999999944</v>
      </c>
    </row>
    <row r="9087" spans="2:6" x14ac:dyDescent="0.25">
      <c r="B9087" s="14">
        <v>9042</v>
      </c>
      <c r="C9087" s="17">
        <v>39</v>
      </c>
      <c r="D9087" s="17">
        <v>81.91</v>
      </c>
      <c r="E9087" s="17">
        <v>12419</v>
      </c>
      <c r="F9087" s="17">
        <v>119799.71000000008</v>
      </c>
    </row>
    <row r="9088" spans="2:6" x14ac:dyDescent="0.25">
      <c r="B9088" s="14">
        <v>9043</v>
      </c>
      <c r="C9088" s="17">
        <v>43</v>
      </c>
      <c r="D9088" s="17">
        <v>92.64</v>
      </c>
      <c r="E9088" s="17">
        <v>15182</v>
      </c>
      <c r="F9088" s="17">
        <v>111931.52000000002</v>
      </c>
    </row>
    <row r="9089" spans="2:6" x14ac:dyDescent="0.25">
      <c r="B9089" s="14">
        <v>9044</v>
      </c>
      <c r="C9089" s="17">
        <v>40</v>
      </c>
      <c r="D9089" s="17">
        <v>98.92</v>
      </c>
      <c r="E9089" s="17">
        <v>14438</v>
      </c>
      <c r="F9089" s="17">
        <v>17435.039999999921</v>
      </c>
    </row>
    <row r="9090" spans="2:6" x14ac:dyDescent="0.25">
      <c r="B9090" s="14">
        <v>9045</v>
      </c>
      <c r="C9090" s="17">
        <v>42</v>
      </c>
      <c r="D9090" s="17">
        <v>99.36</v>
      </c>
      <c r="E9090" s="17">
        <v>20199</v>
      </c>
      <c r="F9090" s="17">
        <v>314270.3600000001</v>
      </c>
    </row>
    <row r="9091" spans="2:6" x14ac:dyDescent="0.25">
      <c r="B9091" s="14">
        <v>9046</v>
      </c>
      <c r="C9091" s="17">
        <v>42</v>
      </c>
      <c r="D9091" s="17">
        <v>80.08</v>
      </c>
      <c r="E9091" s="17">
        <v>11910</v>
      </c>
      <c r="F9091" s="17">
        <v>66117.20000000007</v>
      </c>
    </row>
    <row r="9092" spans="2:6" x14ac:dyDescent="0.25">
      <c r="B9092" s="14">
        <v>9047</v>
      </c>
      <c r="C9092" s="17">
        <v>41</v>
      </c>
      <c r="D9092" s="17">
        <v>86.07</v>
      </c>
      <c r="E9092" s="17">
        <v>13002</v>
      </c>
      <c r="F9092" s="17">
        <v>85233.860000000102</v>
      </c>
    </row>
    <row r="9093" spans="2:6" x14ac:dyDescent="0.25">
      <c r="B9093" s="14">
        <v>9048</v>
      </c>
      <c r="C9093" s="17">
        <v>42</v>
      </c>
      <c r="D9093" s="17">
        <v>102.98</v>
      </c>
      <c r="E9093" s="17">
        <v>15187</v>
      </c>
      <c r="F9093" s="17">
        <v>-29598.260000000009</v>
      </c>
    </row>
    <row r="9094" spans="2:6" x14ac:dyDescent="0.25">
      <c r="B9094" s="14">
        <v>9049</v>
      </c>
      <c r="C9094" s="17">
        <v>40</v>
      </c>
      <c r="D9094" s="17">
        <v>96.83</v>
      </c>
      <c r="E9094" s="17">
        <v>9620</v>
      </c>
      <c r="F9094" s="17">
        <v>-251924.59999999998</v>
      </c>
    </row>
    <row r="9095" spans="2:6" x14ac:dyDescent="0.25">
      <c r="B9095" s="14">
        <v>9050</v>
      </c>
      <c r="C9095" s="17">
        <v>44</v>
      </c>
      <c r="D9095" s="17">
        <v>77.86</v>
      </c>
      <c r="E9095" s="17">
        <v>17907</v>
      </c>
      <c r="F9095" s="17">
        <v>531345.98</v>
      </c>
    </row>
    <row r="9096" spans="2:6" x14ac:dyDescent="0.25">
      <c r="B9096" s="14">
        <v>9051</v>
      </c>
      <c r="C9096" s="17">
        <v>44</v>
      </c>
      <c r="D9096" s="17">
        <v>80.88</v>
      </c>
      <c r="E9096" s="17">
        <v>16948</v>
      </c>
      <c r="F9096" s="17">
        <v>406185.76</v>
      </c>
    </row>
    <row r="9097" spans="2:6" x14ac:dyDescent="0.25">
      <c r="B9097" s="14">
        <v>9052</v>
      </c>
      <c r="C9097" s="17">
        <v>41</v>
      </c>
      <c r="D9097" s="17">
        <v>92.93</v>
      </c>
      <c r="E9097" s="17">
        <v>20481</v>
      </c>
      <c r="F9097" s="17">
        <v>482698.66999999993</v>
      </c>
    </row>
    <row r="9098" spans="2:6" x14ac:dyDescent="0.25">
      <c r="B9098" s="14">
        <v>9053</v>
      </c>
      <c r="C9098" s="17">
        <v>43</v>
      </c>
      <c r="D9098" s="17">
        <v>86.31</v>
      </c>
      <c r="E9098" s="17">
        <v>12585</v>
      </c>
      <c r="F9098" s="17">
        <v>27048.650000000023</v>
      </c>
    </row>
    <row r="9099" spans="2:6" x14ac:dyDescent="0.25">
      <c r="B9099" s="14">
        <v>9054</v>
      </c>
      <c r="C9099" s="17">
        <v>40</v>
      </c>
      <c r="D9099" s="17">
        <v>90.59</v>
      </c>
      <c r="E9099" s="17">
        <v>21299</v>
      </c>
      <c r="F9099" s="17">
        <v>607064.58999999985</v>
      </c>
    </row>
    <row r="9100" spans="2:6" x14ac:dyDescent="0.25">
      <c r="B9100" s="14">
        <v>9055</v>
      </c>
      <c r="C9100" s="17">
        <v>40</v>
      </c>
      <c r="D9100" s="17">
        <v>87.9</v>
      </c>
      <c r="E9100" s="17">
        <v>7624</v>
      </c>
      <c r="F9100" s="17">
        <v>-307933.60000000009</v>
      </c>
    </row>
    <row r="9101" spans="2:6" x14ac:dyDescent="0.25">
      <c r="B9101" s="14">
        <v>9056</v>
      </c>
      <c r="C9101" s="17">
        <v>43</v>
      </c>
      <c r="D9101" s="17">
        <v>94.94</v>
      </c>
      <c r="E9101" s="17">
        <v>15374</v>
      </c>
      <c r="F9101" s="17">
        <v>88736.440000000061</v>
      </c>
    </row>
    <row r="9102" spans="2:6" x14ac:dyDescent="0.25">
      <c r="B9102" s="14">
        <v>9057</v>
      </c>
      <c r="C9102" s="17">
        <v>42</v>
      </c>
      <c r="D9102" s="17">
        <v>97.99</v>
      </c>
      <c r="E9102" s="17">
        <v>12426</v>
      </c>
      <c r="F9102" s="17">
        <v>-116741.73999999999</v>
      </c>
    </row>
    <row r="9103" spans="2:6" x14ac:dyDescent="0.25">
      <c r="B9103" s="14">
        <v>9058</v>
      </c>
      <c r="C9103" s="17">
        <v>39</v>
      </c>
      <c r="D9103" s="17">
        <v>75.97</v>
      </c>
      <c r="E9103" s="17">
        <v>16361</v>
      </c>
      <c r="F9103" s="17">
        <v>524814.83000000007</v>
      </c>
    </row>
    <row r="9104" spans="2:6" x14ac:dyDescent="0.25">
      <c r="B9104" s="14">
        <v>9059</v>
      </c>
      <c r="C9104" s="17">
        <v>44</v>
      </c>
      <c r="D9104" s="17">
        <v>80.41</v>
      </c>
      <c r="E9104" s="17">
        <v>9567</v>
      </c>
      <c r="F9104" s="17">
        <v>-136397.46999999997</v>
      </c>
    </row>
    <row r="9105" spans="2:6" x14ac:dyDescent="0.25">
      <c r="B9105" s="14">
        <v>9060</v>
      </c>
      <c r="C9105" s="17">
        <v>42</v>
      </c>
      <c r="D9105" s="17">
        <v>100.74</v>
      </c>
      <c r="E9105" s="17">
        <v>10671</v>
      </c>
      <c r="F9105" s="17">
        <v>-249649.53999999992</v>
      </c>
    </row>
    <row r="9106" spans="2:6" x14ac:dyDescent="0.25">
      <c r="B9106" s="14">
        <v>9061</v>
      </c>
      <c r="C9106" s="17">
        <v>42</v>
      </c>
      <c r="D9106" s="17">
        <v>82.56</v>
      </c>
      <c r="E9106" s="17">
        <v>11256</v>
      </c>
      <c r="F9106" s="17">
        <v>-12103.359999999986</v>
      </c>
    </row>
    <row r="9107" spans="2:6" x14ac:dyDescent="0.25">
      <c r="B9107" s="14">
        <v>9062</v>
      </c>
      <c r="C9107" s="17">
        <v>41</v>
      </c>
      <c r="D9107" s="17">
        <v>87.38</v>
      </c>
      <c r="E9107" s="17">
        <v>12374</v>
      </c>
      <c r="F9107" s="17">
        <v>23851.880000000005</v>
      </c>
    </row>
    <row r="9108" spans="2:6" x14ac:dyDescent="0.25">
      <c r="B9108" s="14">
        <v>9063</v>
      </c>
      <c r="C9108" s="17">
        <v>40</v>
      </c>
      <c r="D9108" s="17">
        <v>76.36</v>
      </c>
      <c r="E9108" s="17">
        <v>26681</v>
      </c>
      <c r="F9108" s="17">
        <v>1354917.8399999999</v>
      </c>
    </row>
    <row r="9109" spans="2:6" x14ac:dyDescent="0.25">
      <c r="B9109" s="14">
        <v>9064</v>
      </c>
      <c r="C9109" s="17">
        <v>40</v>
      </c>
      <c r="D9109" s="17">
        <v>101.39</v>
      </c>
      <c r="E9109" s="17">
        <v>10764</v>
      </c>
      <c r="F9109" s="17">
        <v>-229885.95999999996</v>
      </c>
    </row>
    <row r="9110" spans="2:6" x14ac:dyDescent="0.25">
      <c r="B9110" s="14">
        <v>9065</v>
      </c>
      <c r="C9110" s="17">
        <v>43</v>
      </c>
      <c r="D9110" s="17">
        <v>96.89</v>
      </c>
      <c r="E9110" s="17">
        <v>21130</v>
      </c>
      <c r="F9110" s="17">
        <v>398994.30000000005</v>
      </c>
    </row>
    <row r="9111" spans="2:6" x14ac:dyDescent="0.25">
      <c r="B9111" s="14">
        <v>9066</v>
      </c>
      <c r="C9111" s="17">
        <v>39</v>
      </c>
      <c r="D9111" s="17">
        <v>100.75</v>
      </c>
      <c r="E9111" s="17">
        <v>28584</v>
      </c>
      <c r="F9111" s="17">
        <v>843602</v>
      </c>
    </row>
    <row r="9112" spans="2:6" x14ac:dyDescent="0.25">
      <c r="B9112" s="14">
        <v>9067</v>
      </c>
      <c r="C9112" s="17">
        <v>42</v>
      </c>
      <c r="D9112" s="17">
        <v>93.38</v>
      </c>
      <c r="E9112" s="17">
        <v>15171</v>
      </c>
      <c r="F9112" s="17">
        <v>115179.02000000002</v>
      </c>
    </row>
    <row r="9113" spans="2:6" x14ac:dyDescent="0.25">
      <c r="B9113" s="14">
        <v>9068</v>
      </c>
      <c r="C9113" s="17">
        <v>41</v>
      </c>
      <c r="D9113" s="17">
        <v>103.95</v>
      </c>
      <c r="E9113" s="17">
        <v>10784</v>
      </c>
      <c r="F9113" s="17">
        <v>-267124.80000000005</v>
      </c>
    </row>
    <row r="9114" spans="2:6" x14ac:dyDescent="0.25">
      <c r="B9114" s="14">
        <v>9069</v>
      </c>
      <c r="C9114" s="17">
        <v>39</v>
      </c>
      <c r="D9114" s="17">
        <v>75.510000000000005</v>
      </c>
      <c r="E9114" s="17">
        <v>18951</v>
      </c>
      <c r="F9114" s="17">
        <v>751169.99</v>
      </c>
    </row>
    <row r="9115" spans="2:6" x14ac:dyDescent="0.25">
      <c r="B9115" s="14">
        <v>9070</v>
      </c>
      <c r="C9115" s="17">
        <v>40</v>
      </c>
      <c r="D9115" s="17">
        <v>83.28</v>
      </c>
      <c r="E9115" s="17">
        <v>13461</v>
      </c>
      <c r="F9115" s="17">
        <v>169266.92000000004</v>
      </c>
    </row>
    <row r="9116" spans="2:6" x14ac:dyDescent="0.25">
      <c r="B9116" s="14">
        <v>9071</v>
      </c>
      <c r="C9116" s="17">
        <v>40</v>
      </c>
      <c r="D9116" s="17">
        <v>96.65</v>
      </c>
      <c r="E9116" s="17">
        <v>19498</v>
      </c>
      <c r="F9116" s="17">
        <v>365700.29999999981</v>
      </c>
    </row>
    <row r="9117" spans="2:6" x14ac:dyDescent="0.25">
      <c r="B9117" s="14">
        <v>9072</v>
      </c>
      <c r="C9117" s="17">
        <v>43</v>
      </c>
      <c r="D9117" s="17">
        <v>91.41</v>
      </c>
      <c r="E9117" s="17">
        <v>20413</v>
      </c>
      <c r="F9117" s="17">
        <v>468475.67000000016</v>
      </c>
    </row>
    <row r="9118" spans="2:6" x14ac:dyDescent="0.25">
      <c r="B9118" s="14">
        <v>9073</v>
      </c>
      <c r="C9118" s="17">
        <v>40</v>
      </c>
      <c r="D9118" s="17">
        <v>93.21</v>
      </c>
      <c r="E9118" s="17">
        <v>13236</v>
      </c>
      <c r="F9118" s="17">
        <v>20796.440000000061</v>
      </c>
    </row>
    <row r="9119" spans="2:6" x14ac:dyDescent="0.25">
      <c r="B9119" s="14">
        <v>9074</v>
      </c>
      <c r="C9119" s="17">
        <v>41</v>
      </c>
      <c r="D9119" s="17">
        <v>100.11</v>
      </c>
      <c r="E9119" s="17">
        <v>16782</v>
      </c>
      <c r="F9119" s="17">
        <v>121509.97999999998</v>
      </c>
    </row>
    <row r="9120" spans="2:6" x14ac:dyDescent="0.25">
      <c r="B9120" s="14">
        <v>9075</v>
      </c>
      <c r="C9120" s="17">
        <v>41</v>
      </c>
      <c r="D9120" s="17">
        <v>101.69</v>
      </c>
      <c r="E9120" s="17">
        <v>26934</v>
      </c>
      <c r="F9120" s="17">
        <v>666653.54</v>
      </c>
    </row>
    <row r="9121" spans="2:6" x14ac:dyDescent="0.25">
      <c r="B9121" s="14">
        <v>9076</v>
      </c>
      <c r="C9121" s="17">
        <v>42</v>
      </c>
      <c r="D9121" s="17">
        <v>93.05</v>
      </c>
      <c r="E9121" s="17">
        <v>17739</v>
      </c>
      <c r="F9121" s="17">
        <v>284409.05000000005</v>
      </c>
    </row>
    <row r="9122" spans="2:6" x14ac:dyDescent="0.25">
      <c r="B9122" s="14">
        <v>9077</v>
      </c>
      <c r="C9122" s="17">
        <v>44</v>
      </c>
      <c r="D9122" s="17">
        <v>92.4</v>
      </c>
      <c r="E9122" s="17">
        <v>23712</v>
      </c>
      <c r="F9122" s="17">
        <v>634371.19999999995</v>
      </c>
    </row>
    <row r="9123" spans="2:6" x14ac:dyDescent="0.25">
      <c r="B9123" s="14">
        <v>9078</v>
      </c>
      <c r="C9123" s="17">
        <v>41</v>
      </c>
      <c r="D9123" s="17">
        <v>103.19</v>
      </c>
      <c r="E9123" s="17">
        <v>11346</v>
      </c>
      <c r="F9123" s="17">
        <v>-228125.74</v>
      </c>
    </row>
    <row r="9124" spans="2:6" x14ac:dyDescent="0.25">
      <c r="B9124" s="14">
        <v>9079</v>
      </c>
      <c r="C9124" s="17">
        <v>42</v>
      </c>
      <c r="D9124" s="17">
        <v>99.94</v>
      </c>
      <c r="E9124" s="17">
        <v>11542</v>
      </c>
      <c r="F9124" s="17">
        <v>-191413.47999999998</v>
      </c>
    </row>
    <row r="9125" spans="2:6" x14ac:dyDescent="0.25">
      <c r="B9125" s="14">
        <v>9080</v>
      </c>
      <c r="C9125" s="17">
        <v>42</v>
      </c>
      <c r="D9125" s="17">
        <v>78.27</v>
      </c>
      <c r="E9125" s="17">
        <v>17593</v>
      </c>
      <c r="F9125" s="17">
        <v>535096.89000000013</v>
      </c>
    </row>
    <row r="9126" spans="2:6" x14ac:dyDescent="0.25">
      <c r="B9126" s="14">
        <v>9081</v>
      </c>
      <c r="C9126" s="17">
        <v>42</v>
      </c>
      <c r="D9126" s="17">
        <v>90.28</v>
      </c>
      <c r="E9126" s="17">
        <v>20993</v>
      </c>
      <c r="F9126" s="17">
        <v>550652.96</v>
      </c>
    </row>
    <row r="9127" spans="2:6" x14ac:dyDescent="0.25">
      <c r="B9127" s="14">
        <v>9082</v>
      </c>
      <c r="C9127" s="17">
        <v>43</v>
      </c>
      <c r="D9127" s="17">
        <v>95.31</v>
      </c>
      <c r="E9127" s="17">
        <v>24035</v>
      </c>
      <c r="F9127" s="17">
        <v>608684.14999999991</v>
      </c>
    </row>
    <row r="9128" spans="2:6" x14ac:dyDescent="0.25">
      <c r="B9128" s="14">
        <v>9083</v>
      </c>
      <c r="C9128" s="17">
        <v>42</v>
      </c>
      <c r="D9128" s="17">
        <v>104.83</v>
      </c>
      <c r="E9128" s="17">
        <v>15415</v>
      </c>
      <c r="F9128" s="17">
        <v>-45799.449999999953</v>
      </c>
    </row>
    <row r="9129" spans="2:6" x14ac:dyDescent="0.25">
      <c r="B9129" s="14">
        <v>9084</v>
      </c>
      <c r="C9129" s="17">
        <v>42</v>
      </c>
      <c r="D9129" s="17">
        <v>99.66</v>
      </c>
      <c r="E9129" s="17">
        <v>25907</v>
      </c>
      <c r="F9129" s="17">
        <v>635507.38000000012</v>
      </c>
    </row>
    <row r="9130" spans="2:6" x14ac:dyDescent="0.25">
      <c r="B9130" s="14">
        <v>9085</v>
      </c>
      <c r="C9130" s="17">
        <v>42</v>
      </c>
      <c r="D9130" s="17">
        <v>104.28</v>
      </c>
      <c r="E9130" s="17">
        <v>8078</v>
      </c>
      <c r="F9130" s="17">
        <v>-424127.84</v>
      </c>
    </row>
    <row r="9131" spans="2:6" x14ac:dyDescent="0.25">
      <c r="B9131" s="14">
        <v>9086</v>
      </c>
      <c r="C9131" s="17">
        <v>41</v>
      </c>
      <c r="D9131" s="17">
        <v>84.62</v>
      </c>
      <c r="E9131" s="17">
        <v>8144</v>
      </c>
      <c r="F9131" s="17">
        <v>-252393.28000000003</v>
      </c>
    </row>
    <row r="9132" spans="2:6" x14ac:dyDescent="0.25">
      <c r="B9132" s="14">
        <v>9087</v>
      </c>
      <c r="C9132" s="17">
        <v>42</v>
      </c>
      <c r="D9132" s="17">
        <v>102.6</v>
      </c>
      <c r="E9132" s="17">
        <v>13286</v>
      </c>
      <c r="F9132" s="17">
        <v>-127241.59999999998</v>
      </c>
    </row>
    <row r="9133" spans="2:6" x14ac:dyDescent="0.25">
      <c r="B9133" s="14">
        <v>9088</v>
      </c>
      <c r="C9133" s="17">
        <v>43</v>
      </c>
      <c r="D9133" s="17">
        <v>95.76</v>
      </c>
      <c r="E9133" s="17">
        <v>16024</v>
      </c>
      <c r="F9133" s="17">
        <v>115285.75999999989</v>
      </c>
    </row>
    <row r="9134" spans="2:6" x14ac:dyDescent="0.25">
      <c r="B9134" s="14">
        <v>9089</v>
      </c>
      <c r="C9134" s="17">
        <v>43</v>
      </c>
      <c r="D9134" s="17">
        <v>80.849999999999994</v>
      </c>
      <c r="E9134" s="17">
        <v>18155</v>
      </c>
      <c r="F9134" s="17">
        <v>514348.25</v>
      </c>
    </row>
    <row r="9135" spans="2:6" x14ac:dyDescent="0.25">
      <c r="B9135" s="14">
        <v>9090</v>
      </c>
      <c r="C9135" s="17">
        <v>42</v>
      </c>
      <c r="D9135" s="17">
        <v>103.29</v>
      </c>
      <c r="E9135" s="17">
        <v>23101</v>
      </c>
      <c r="F9135" s="17">
        <v>390754.70999999996</v>
      </c>
    </row>
    <row r="9136" spans="2:6" x14ac:dyDescent="0.25">
      <c r="B9136" s="14">
        <v>9091</v>
      </c>
      <c r="C9136" s="17">
        <v>44</v>
      </c>
      <c r="D9136" s="17">
        <v>82.17</v>
      </c>
      <c r="E9136" s="17">
        <v>9992</v>
      </c>
      <c r="F9136" s="17">
        <v>-122282.64000000001</v>
      </c>
    </row>
    <row r="9137" spans="2:6" x14ac:dyDescent="0.25">
      <c r="B9137" s="14">
        <v>9092</v>
      </c>
      <c r="C9137" s="17">
        <v>41</v>
      </c>
      <c r="D9137" s="17">
        <v>97.83</v>
      </c>
      <c r="E9137" s="17">
        <v>16158</v>
      </c>
      <c r="F9137" s="17">
        <v>122226.85999999999</v>
      </c>
    </row>
    <row r="9138" spans="2:6" x14ac:dyDescent="0.25">
      <c r="B9138" s="14">
        <v>9093</v>
      </c>
      <c r="C9138" s="17">
        <v>42</v>
      </c>
      <c r="D9138" s="17">
        <v>94.05</v>
      </c>
      <c r="E9138" s="17">
        <v>13934</v>
      </c>
      <c r="F9138" s="17">
        <v>27145.300000000047</v>
      </c>
    </row>
    <row r="9139" spans="2:6" x14ac:dyDescent="0.25">
      <c r="B9139" s="14">
        <v>9094</v>
      </c>
      <c r="C9139" s="17">
        <v>42</v>
      </c>
      <c r="D9139" s="17">
        <v>104.57</v>
      </c>
      <c r="E9139" s="17">
        <v>16743</v>
      </c>
      <c r="F9139" s="17">
        <v>27835.490000000107</v>
      </c>
    </row>
    <row r="9140" spans="2:6" x14ac:dyDescent="0.25">
      <c r="B9140" s="14">
        <v>9095</v>
      </c>
      <c r="C9140" s="17">
        <v>42</v>
      </c>
      <c r="D9140" s="17">
        <v>93.72</v>
      </c>
      <c r="E9140" s="17">
        <v>13327</v>
      </c>
      <c r="F9140" s="17">
        <v>-6667.4399999999441</v>
      </c>
    </row>
    <row r="9141" spans="2:6" x14ac:dyDescent="0.25">
      <c r="B9141" s="14">
        <v>9096</v>
      </c>
      <c r="C9141" s="17">
        <v>42</v>
      </c>
      <c r="D9141" s="17">
        <v>95.04</v>
      </c>
      <c r="E9141" s="17">
        <v>29704</v>
      </c>
      <c r="F9141" s="17">
        <v>990459.83999999985</v>
      </c>
    </row>
    <row r="9142" spans="2:6" x14ac:dyDescent="0.25">
      <c r="B9142" s="14">
        <v>9097</v>
      </c>
      <c r="C9142" s="17">
        <v>40</v>
      </c>
      <c r="D9142" s="17">
        <v>76.28</v>
      </c>
      <c r="E9142" s="17">
        <v>17037</v>
      </c>
      <c r="F9142" s="17">
        <v>559300.6399999999</v>
      </c>
    </row>
    <row r="9143" spans="2:6" x14ac:dyDescent="0.25">
      <c r="B9143" s="14">
        <v>9098</v>
      </c>
      <c r="C9143" s="17">
        <v>42</v>
      </c>
      <c r="D9143" s="17">
        <v>94.57</v>
      </c>
      <c r="E9143" s="17">
        <v>17184</v>
      </c>
      <c r="F9143" s="17">
        <v>222797.12000000011</v>
      </c>
    </row>
    <row r="9144" spans="2:6" x14ac:dyDescent="0.25">
      <c r="B9144" s="14">
        <v>9099</v>
      </c>
      <c r="C9144" s="17">
        <v>43</v>
      </c>
      <c r="D9144" s="17">
        <v>82.95</v>
      </c>
      <c r="E9144" s="17">
        <v>5784</v>
      </c>
      <c r="F9144" s="17">
        <v>-427478.8</v>
      </c>
    </row>
    <row r="9145" spans="2:6" x14ac:dyDescent="0.25">
      <c r="B9145" s="14">
        <v>9100</v>
      </c>
      <c r="C9145" s="17">
        <v>41</v>
      </c>
      <c r="D9145" s="17">
        <v>79.02</v>
      </c>
      <c r="E9145" s="17">
        <v>14370</v>
      </c>
      <c r="F9145" s="17">
        <v>284942.60000000009</v>
      </c>
    </row>
    <row r="9146" spans="2:6" x14ac:dyDescent="0.25">
      <c r="B9146" s="14">
        <v>9101</v>
      </c>
      <c r="C9146" s="17">
        <v>42</v>
      </c>
      <c r="D9146" s="17">
        <v>75.5</v>
      </c>
      <c r="E9146" s="17">
        <v>17817</v>
      </c>
      <c r="F9146" s="17">
        <v>602085.5</v>
      </c>
    </row>
    <row r="9147" spans="2:6" x14ac:dyDescent="0.25">
      <c r="B9147" s="14">
        <v>9102</v>
      </c>
      <c r="C9147" s="17">
        <v>42</v>
      </c>
      <c r="D9147" s="17">
        <v>104.53</v>
      </c>
      <c r="E9147" s="17">
        <v>22009</v>
      </c>
      <c r="F9147" s="17">
        <v>304812.23</v>
      </c>
    </row>
    <row r="9148" spans="2:6" x14ac:dyDescent="0.25">
      <c r="B9148" s="14">
        <v>9103</v>
      </c>
      <c r="C9148" s="17">
        <v>42</v>
      </c>
      <c r="D9148" s="17">
        <v>79.5</v>
      </c>
      <c r="E9148" s="17">
        <v>17669</v>
      </c>
      <c r="F9148" s="17">
        <v>519347.5</v>
      </c>
    </row>
    <row r="9149" spans="2:6" x14ac:dyDescent="0.25">
      <c r="B9149" s="14">
        <v>9104</v>
      </c>
      <c r="C9149" s="17">
        <v>43</v>
      </c>
      <c r="D9149" s="17">
        <v>90.67</v>
      </c>
      <c r="E9149" s="17">
        <v>18895</v>
      </c>
      <c r="F9149" s="17">
        <v>384410.34999999986</v>
      </c>
    </row>
    <row r="9150" spans="2:6" x14ac:dyDescent="0.25">
      <c r="B9150" s="14">
        <v>9105</v>
      </c>
      <c r="C9150" s="17">
        <v>42</v>
      </c>
      <c r="D9150" s="17">
        <v>86.56</v>
      </c>
      <c r="E9150" s="17">
        <v>18807</v>
      </c>
      <c r="F9150" s="17">
        <v>474765.07999999984</v>
      </c>
    </row>
    <row r="9151" spans="2:6" x14ac:dyDescent="0.25">
      <c r="B9151" s="14">
        <v>9106</v>
      </c>
      <c r="C9151" s="17">
        <v>42</v>
      </c>
      <c r="D9151" s="17">
        <v>84.24</v>
      </c>
      <c r="E9151" s="17">
        <v>13550</v>
      </c>
      <c r="F9151" s="17">
        <v>135898.00000000012</v>
      </c>
    </row>
    <row r="9152" spans="2:6" x14ac:dyDescent="0.25">
      <c r="B9152" s="14">
        <v>9107</v>
      </c>
      <c r="C9152" s="17">
        <v>41</v>
      </c>
      <c r="D9152" s="17">
        <v>86.16</v>
      </c>
      <c r="E9152" s="17">
        <v>10711</v>
      </c>
      <c r="F9152" s="17">
        <v>-80521.760000000009</v>
      </c>
    </row>
    <row r="9153" spans="2:6" x14ac:dyDescent="0.25">
      <c r="B9153" s="14">
        <v>9108</v>
      </c>
      <c r="C9153" s="17">
        <v>40</v>
      </c>
      <c r="D9153" s="17">
        <v>89.85</v>
      </c>
      <c r="E9153" s="17">
        <v>24152</v>
      </c>
      <c r="F9153" s="17">
        <v>820110.8</v>
      </c>
    </row>
    <row r="9154" spans="2:6" x14ac:dyDescent="0.25">
      <c r="B9154" s="14">
        <v>9109</v>
      </c>
      <c r="C9154" s="17">
        <v>42</v>
      </c>
      <c r="D9154" s="17">
        <v>80.430000000000007</v>
      </c>
      <c r="E9154" s="17">
        <v>12114</v>
      </c>
      <c r="F9154" s="17">
        <v>77568.979999999865</v>
      </c>
    </row>
    <row r="9155" spans="2:6" x14ac:dyDescent="0.25">
      <c r="B9155" s="14">
        <v>9110</v>
      </c>
      <c r="C9155" s="17">
        <v>40</v>
      </c>
      <c r="D9155" s="17">
        <v>83.83</v>
      </c>
      <c r="E9155" s="17">
        <v>22163</v>
      </c>
      <c r="F9155" s="17">
        <v>815992.71</v>
      </c>
    </row>
    <row r="9156" spans="2:6" x14ac:dyDescent="0.25">
      <c r="B9156" s="14">
        <v>9111</v>
      </c>
      <c r="C9156" s="17">
        <v>42</v>
      </c>
      <c r="D9156" s="17">
        <v>91.04</v>
      </c>
      <c r="E9156" s="17">
        <v>16549</v>
      </c>
      <c r="F9156" s="17">
        <v>241572.0399999998</v>
      </c>
    </row>
    <row r="9157" spans="2:6" x14ac:dyDescent="0.25">
      <c r="B9157" s="14">
        <v>9112</v>
      </c>
      <c r="C9157" s="17">
        <v>42</v>
      </c>
      <c r="D9157" s="17">
        <v>102.07</v>
      </c>
      <c r="E9157" s="17">
        <v>25074</v>
      </c>
      <c r="F9157" s="17">
        <v>527314.82000000007</v>
      </c>
    </row>
    <row r="9158" spans="2:6" x14ac:dyDescent="0.25">
      <c r="B9158" s="14">
        <v>9113</v>
      </c>
      <c r="C9158" s="17">
        <v>41</v>
      </c>
      <c r="D9158" s="17">
        <v>103.96</v>
      </c>
      <c r="E9158" s="17">
        <v>19873</v>
      </c>
      <c r="F9158" s="17">
        <v>223936.92000000016</v>
      </c>
    </row>
    <row r="9159" spans="2:6" x14ac:dyDescent="0.25">
      <c r="B9159" s="14">
        <v>9114</v>
      </c>
      <c r="C9159" s="17">
        <v>41</v>
      </c>
      <c r="D9159" s="17">
        <v>93.08</v>
      </c>
      <c r="E9159" s="17">
        <v>9137</v>
      </c>
      <c r="F9159" s="17">
        <v>-256825.95999999996</v>
      </c>
    </row>
    <row r="9160" spans="2:6" x14ac:dyDescent="0.25">
      <c r="B9160" s="14">
        <v>9115</v>
      </c>
      <c r="C9160" s="17">
        <v>43</v>
      </c>
      <c r="D9160" s="17">
        <v>94.6</v>
      </c>
      <c r="E9160" s="17">
        <v>18848</v>
      </c>
      <c r="F9160" s="17">
        <v>307267.20000000019</v>
      </c>
    </row>
    <row r="9161" spans="2:6" x14ac:dyDescent="0.25">
      <c r="B9161" s="14">
        <v>9116</v>
      </c>
      <c r="C9161" s="17">
        <v>43</v>
      </c>
      <c r="D9161" s="17">
        <v>81.599999999999994</v>
      </c>
      <c r="E9161" s="17">
        <v>12422</v>
      </c>
      <c r="F9161" s="17">
        <v>74196.800000000047</v>
      </c>
    </row>
    <row r="9162" spans="2:6" x14ac:dyDescent="0.25">
      <c r="B9162" s="14">
        <v>9117</v>
      </c>
      <c r="C9162" s="17">
        <v>40</v>
      </c>
      <c r="D9162" s="17">
        <v>91.86</v>
      </c>
      <c r="E9162" s="17">
        <v>6777</v>
      </c>
      <c r="F9162" s="17">
        <v>-394992.22</v>
      </c>
    </row>
    <row r="9163" spans="2:6" x14ac:dyDescent="0.25">
      <c r="B9163" s="14">
        <v>9118</v>
      </c>
      <c r="C9163" s="17">
        <v>40</v>
      </c>
      <c r="D9163" s="17">
        <v>99.66</v>
      </c>
      <c r="E9163" s="17">
        <v>18516</v>
      </c>
      <c r="F9163" s="17">
        <v>248739.44000000018</v>
      </c>
    </row>
    <row r="9164" spans="2:6" x14ac:dyDescent="0.25">
      <c r="B9164" s="14">
        <v>9119</v>
      </c>
      <c r="C9164" s="17">
        <v>41</v>
      </c>
      <c r="D9164" s="17">
        <v>82.09</v>
      </c>
      <c r="E9164" s="17">
        <v>18272</v>
      </c>
      <c r="F9164" s="17">
        <v>537027.52</v>
      </c>
    </row>
    <row r="9165" spans="2:6" x14ac:dyDescent="0.25">
      <c r="B9165" s="14">
        <v>9120</v>
      </c>
      <c r="C9165" s="17">
        <v>44</v>
      </c>
      <c r="D9165" s="17">
        <v>104.11</v>
      </c>
      <c r="E9165" s="17">
        <v>24141</v>
      </c>
      <c r="F9165" s="17">
        <v>378535.49</v>
      </c>
    </row>
    <row r="9166" spans="2:6" x14ac:dyDescent="0.25">
      <c r="B9166" s="14">
        <v>9121</v>
      </c>
      <c r="C9166" s="17">
        <v>42</v>
      </c>
      <c r="D9166" s="17">
        <v>85.35</v>
      </c>
      <c r="E9166" s="17">
        <v>7512</v>
      </c>
      <c r="F9166" s="17">
        <v>-311765.19999999995</v>
      </c>
    </row>
    <row r="9167" spans="2:6" x14ac:dyDescent="0.25">
      <c r="B9167" s="14">
        <v>9122</v>
      </c>
      <c r="C9167" s="17">
        <v>41</v>
      </c>
      <c r="D9167" s="17">
        <v>81.48</v>
      </c>
      <c r="E9167" s="17">
        <v>27560</v>
      </c>
      <c r="F9167" s="17">
        <v>1258891.1999999997</v>
      </c>
    </row>
    <row r="9168" spans="2:6" x14ac:dyDescent="0.25">
      <c r="B9168" s="14">
        <v>9123</v>
      </c>
      <c r="C9168" s="17">
        <v>43</v>
      </c>
      <c r="D9168" s="17">
        <v>84.7</v>
      </c>
      <c r="E9168" s="17">
        <v>14387</v>
      </c>
      <c r="F9168" s="17">
        <v>175793.09999999998</v>
      </c>
    </row>
    <row r="9169" spans="2:6" x14ac:dyDescent="0.25">
      <c r="B9169" s="14">
        <v>9124</v>
      </c>
      <c r="C9169" s="17">
        <v>42</v>
      </c>
      <c r="D9169" s="17">
        <v>76.540000000000006</v>
      </c>
      <c r="E9169" s="17">
        <v>21115</v>
      </c>
      <c r="F9169" s="17">
        <v>848912.89999999991</v>
      </c>
    </row>
    <row r="9170" spans="2:6" x14ac:dyDescent="0.25">
      <c r="B9170" s="14">
        <v>9125</v>
      </c>
      <c r="C9170" s="17">
        <v>39</v>
      </c>
      <c r="D9170" s="17">
        <v>96.15</v>
      </c>
      <c r="E9170" s="17">
        <v>5837</v>
      </c>
      <c r="F9170" s="17">
        <v>-477307.55000000005</v>
      </c>
    </row>
    <row r="9171" spans="2:6" x14ac:dyDescent="0.25">
      <c r="B9171" s="14">
        <v>9126</v>
      </c>
      <c r="C9171" s="17">
        <v>40</v>
      </c>
      <c r="D9171" s="17">
        <v>88.19</v>
      </c>
      <c r="E9171" s="17">
        <v>14167</v>
      </c>
      <c r="F9171" s="17">
        <v>153165.27000000002</v>
      </c>
    </row>
    <row r="9172" spans="2:6" x14ac:dyDescent="0.25">
      <c r="B9172" s="14">
        <v>9127</v>
      </c>
      <c r="C9172" s="17">
        <v>40</v>
      </c>
      <c r="D9172" s="17">
        <v>102.51</v>
      </c>
      <c r="E9172" s="17">
        <v>26000</v>
      </c>
      <c r="F9172" s="17">
        <v>618739.99999999977</v>
      </c>
    </row>
    <row r="9173" spans="2:6" x14ac:dyDescent="0.25">
      <c r="B9173" s="14">
        <v>9128</v>
      </c>
      <c r="C9173" s="17">
        <v>40</v>
      </c>
      <c r="D9173" s="17">
        <v>94.12</v>
      </c>
      <c r="E9173" s="17">
        <v>21411</v>
      </c>
      <c r="F9173" s="17">
        <v>539145.67999999993</v>
      </c>
    </row>
    <row r="9174" spans="2:6" x14ac:dyDescent="0.25">
      <c r="B9174" s="14">
        <v>9129</v>
      </c>
      <c r="C9174" s="17">
        <v>41</v>
      </c>
      <c r="D9174" s="17">
        <v>100.2</v>
      </c>
      <c r="E9174" s="17">
        <v>26289</v>
      </c>
      <c r="F9174" s="17">
        <v>669504.19999999995</v>
      </c>
    </row>
    <row r="9175" spans="2:6" x14ac:dyDescent="0.25">
      <c r="B9175" s="14">
        <v>9130</v>
      </c>
      <c r="C9175" s="17">
        <v>40</v>
      </c>
      <c r="D9175" s="17">
        <v>95.63</v>
      </c>
      <c r="E9175" s="17">
        <v>6655</v>
      </c>
      <c r="F9175" s="17">
        <v>-428272.64999999997</v>
      </c>
    </row>
    <row r="9176" spans="2:6" x14ac:dyDescent="0.25">
      <c r="B9176" s="14">
        <v>9131</v>
      </c>
      <c r="C9176" s="17">
        <v>43</v>
      </c>
      <c r="D9176" s="17">
        <v>86.3</v>
      </c>
      <c r="E9176" s="17">
        <v>15516</v>
      </c>
      <c r="F9176" s="17">
        <v>231465.19999999995</v>
      </c>
    </row>
    <row r="9177" spans="2:6" x14ac:dyDescent="0.25">
      <c r="B9177" s="14">
        <v>9132</v>
      </c>
      <c r="C9177" s="17">
        <v>42</v>
      </c>
      <c r="D9177" s="17">
        <v>75.260000000000005</v>
      </c>
      <c r="E9177" s="17">
        <v>13901</v>
      </c>
      <c r="F9177" s="17">
        <v>286267.74</v>
      </c>
    </row>
    <row r="9178" spans="2:6" x14ac:dyDescent="0.25">
      <c r="B9178" s="14">
        <v>9133</v>
      </c>
      <c r="C9178" s="17">
        <v>41</v>
      </c>
      <c r="D9178" s="17">
        <v>87.37</v>
      </c>
      <c r="E9178" s="17">
        <v>22175</v>
      </c>
      <c r="F9178" s="17">
        <v>716220.25</v>
      </c>
    </row>
    <row r="9179" spans="2:6" x14ac:dyDescent="0.25">
      <c r="B9179" s="14">
        <v>9134</v>
      </c>
      <c r="C9179" s="17">
        <v>41</v>
      </c>
      <c r="D9179" s="17">
        <v>95.37</v>
      </c>
      <c r="E9179" s="17">
        <v>18534</v>
      </c>
      <c r="F9179" s="17">
        <v>310784.41999999993</v>
      </c>
    </row>
    <row r="9180" spans="2:6" x14ac:dyDescent="0.25">
      <c r="B9180" s="14">
        <v>9135</v>
      </c>
      <c r="C9180" s="17">
        <v>43</v>
      </c>
      <c r="D9180" s="17">
        <v>83.64</v>
      </c>
      <c r="E9180" s="17">
        <v>27808</v>
      </c>
      <c r="F9180" s="17">
        <v>1162186.8799999999</v>
      </c>
    </row>
    <row r="9181" spans="2:6" x14ac:dyDescent="0.25">
      <c r="B9181" s="14">
        <v>9136</v>
      </c>
      <c r="C9181" s="17">
        <v>43</v>
      </c>
      <c r="D9181" s="17">
        <v>82.1</v>
      </c>
      <c r="E9181" s="17">
        <v>13845</v>
      </c>
      <c r="F9181" s="17">
        <v>173145.50000000012</v>
      </c>
    </row>
    <row r="9182" spans="2:6" x14ac:dyDescent="0.25">
      <c r="B9182" s="14">
        <v>9137</v>
      </c>
      <c r="C9182" s="17">
        <v>42</v>
      </c>
      <c r="D9182" s="17">
        <v>97.69</v>
      </c>
      <c r="E9182" s="17">
        <v>7056</v>
      </c>
      <c r="F9182" s="17">
        <v>-431508.63999999996</v>
      </c>
    </row>
    <row r="9183" spans="2:6" x14ac:dyDescent="0.25">
      <c r="B9183" s="14">
        <v>9138</v>
      </c>
      <c r="C9183" s="17">
        <v>42</v>
      </c>
      <c r="D9183" s="17">
        <v>94.48</v>
      </c>
      <c r="E9183" s="17">
        <v>19172</v>
      </c>
      <c r="F9183" s="17">
        <v>348633.43999999994</v>
      </c>
    </row>
    <row r="9184" spans="2:6" x14ac:dyDescent="0.25">
      <c r="B9184" s="14">
        <v>9139</v>
      </c>
      <c r="C9184" s="17">
        <v>40</v>
      </c>
      <c r="D9184" s="17">
        <v>95.79</v>
      </c>
      <c r="E9184" s="17">
        <v>11085</v>
      </c>
      <c r="F9184" s="17">
        <v>-149317.15000000002</v>
      </c>
    </row>
    <row r="9185" spans="2:6" x14ac:dyDescent="0.25">
      <c r="B9185" s="14">
        <v>9140</v>
      </c>
      <c r="C9185" s="17">
        <v>45</v>
      </c>
      <c r="D9185" s="17">
        <v>89.05</v>
      </c>
      <c r="E9185" s="17">
        <v>22887</v>
      </c>
      <c r="F9185" s="17">
        <v>636510.65000000014</v>
      </c>
    </row>
    <row r="9186" spans="2:6" x14ac:dyDescent="0.25">
      <c r="B9186" s="14">
        <v>9141</v>
      </c>
      <c r="C9186" s="17">
        <v>39</v>
      </c>
      <c r="D9186" s="17">
        <v>101.34</v>
      </c>
      <c r="E9186" s="17">
        <v>11333</v>
      </c>
      <c r="F9186" s="17">
        <v>-185206.22000000009</v>
      </c>
    </row>
    <row r="9187" spans="2:6" x14ac:dyDescent="0.25">
      <c r="B9187" s="14">
        <v>9142</v>
      </c>
      <c r="C9187" s="17">
        <v>42</v>
      </c>
      <c r="D9187" s="17">
        <v>86.86</v>
      </c>
      <c r="E9187" s="17">
        <v>17155</v>
      </c>
      <c r="F9187" s="17">
        <v>353251.69999999995</v>
      </c>
    </row>
    <row r="9188" spans="2:6" x14ac:dyDescent="0.25">
      <c r="B9188" s="14">
        <v>9143</v>
      </c>
      <c r="C9188" s="17">
        <v>45</v>
      </c>
      <c r="D9188" s="17">
        <v>90.89</v>
      </c>
      <c r="E9188" s="17">
        <v>7338</v>
      </c>
      <c r="F9188" s="17">
        <v>-386898.82</v>
      </c>
    </row>
    <row r="9189" spans="2:6" x14ac:dyDescent="0.25">
      <c r="B9189" s="14">
        <v>9144</v>
      </c>
      <c r="C9189" s="17">
        <v>39</v>
      </c>
      <c r="D9189" s="17">
        <v>77.55</v>
      </c>
      <c r="E9189" s="17">
        <v>12707</v>
      </c>
      <c r="F9189" s="17">
        <v>197692.15000000002</v>
      </c>
    </row>
    <row r="9190" spans="2:6" x14ac:dyDescent="0.25">
      <c r="B9190" s="14">
        <v>9145</v>
      </c>
      <c r="C9190" s="17">
        <v>41</v>
      </c>
      <c r="D9190" s="17">
        <v>75.87</v>
      </c>
      <c r="E9190" s="17">
        <v>23241</v>
      </c>
      <c r="F9190" s="17">
        <v>1058783.3299999998</v>
      </c>
    </row>
    <row r="9191" spans="2:6" x14ac:dyDescent="0.25">
      <c r="B9191" s="14">
        <v>9146</v>
      </c>
      <c r="C9191" s="17">
        <v>42</v>
      </c>
      <c r="D9191" s="17">
        <v>99.96</v>
      </c>
      <c r="E9191" s="17">
        <v>24885</v>
      </c>
      <c r="F9191" s="17">
        <v>569440.40000000014</v>
      </c>
    </row>
    <row r="9192" spans="2:6" x14ac:dyDescent="0.25">
      <c r="B9192" s="14">
        <v>9147</v>
      </c>
      <c r="C9192" s="17">
        <v>43</v>
      </c>
      <c r="D9192" s="17">
        <v>100.26</v>
      </c>
      <c r="E9192" s="17">
        <v>16731</v>
      </c>
      <c r="F9192" s="17">
        <v>82585.939999999944</v>
      </c>
    </row>
    <row r="9193" spans="2:6" x14ac:dyDescent="0.25">
      <c r="B9193" s="14">
        <v>9148</v>
      </c>
      <c r="C9193" s="17">
        <v>43</v>
      </c>
      <c r="D9193" s="17">
        <v>99.3</v>
      </c>
      <c r="E9193" s="17">
        <v>9083</v>
      </c>
      <c r="F9193" s="17">
        <v>-334993.89999999997</v>
      </c>
    </row>
    <row r="9194" spans="2:6" x14ac:dyDescent="0.25">
      <c r="B9194" s="14">
        <v>9149</v>
      </c>
      <c r="C9194" s="17">
        <v>45</v>
      </c>
      <c r="D9194" s="17">
        <v>84.54</v>
      </c>
      <c r="E9194" s="17">
        <v>20067</v>
      </c>
      <c r="F9194" s="17">
        <v>543853.81999999983</v>
      </c>
    </row>
    <row r="9195" spans="2:6" x14ac:dyDescent="0.25">
      <c r="B9195" s="14">
        <v>9150</v>
      </c>
      <c r="C9195" s="17">
        <v>39</v>
      </c>
      <c r="D9195" s="17">
        <v>103.35</v>
      </c>
      <c r="E9195" s="17">
        <v>23659</v>
      </c>
      <c r="F9195" s="17">
        <v>490282.35000000009</v>
      </c>
    </row>
    <row r="9196" spans="2:6" x14ac:dyDescent="0.25">
      <c r="B9196" s="14">
        <v>9151</v>
      </c>
      <c r="C9196" s="17">
        <v>39</v>
      </c>
      <c r="D9196" s="17">
        <v>87.33</v>
      </c>
      <c r="E9196" s="17">
        <v>17001</v>
      </c>
      <c r="F9196" s="17">
        <v>385462.66999999993</v>
      </c>
    </row>
    <row r="9197" spans="2:6" x14ac:dyDescent="0.25">
      <c r="B9197" s="14">
        <v>9152</v>
      </c>
      <c r="C9197" s="17">
        <v>41</v>
      </c>
      <c r="D9197" s="17">
        <v>97.43</v>
      </c>
      <c r="E9197" s="17">
        <v>19692</v>
      </c>
      <c r="F9197" s="17">
        <v>342744.43999999994</v>
      </c>
    </row>
    <row r="9198" spans="2:6" x14ac:dyDescent="0.25">
      <c r="B9198" s="14">
        <v>9153</v>
      </c>
      <c r="C9198" s="17">
        <v>39</v>
      </c>
      <c r="D9198" s="17">
        <v>87.46</v>
      </c>
      <c r="E9198" s="17">
        <v>17735</v>
      </c>
      <c r="F9198" s="17">
        <v>436496.90000000014</v>
      </c>
    </row>
    <row r="9199" spans="2:6" x14ac:dyDescent="0.25">
      <c r="B9199" s="14">
        <v>9154</v>
      </c>
      <c r="C9199" s="17">
        <v>41</v>
      </c>
      <c r="D9199" s="17">
        <v>96.67</v>
      </c>
      <c r="E9199" s="17">
        <v>7691</v>
      </c>
      <c r="F9199" s="17">
        <v>-378310.97000000003</v>
      </c>
    </row>
    <row r="9200" spans="2:6" x14ac:dyDescent="0.25">
      <c r="B9200" s="14">
        <v>9155</v>
      </c>
      <c r="C9200" s="17">
        <v>42</v>
      </c>
      <c r="D9200" s="17">
        <v>89.52</v>
      </c>
      <c r="E9200" s="17">
        <v>15305</v>
      </c>
      <c r="F9200" s="17">
        <v>182781.40000000002</v>
      </c>
    </row>
    <row r="9201" spans="2:6" x14ac:dyDescent="0.25">
      <c r="B9201" s="14">
        <v>9156</v>
      </c>
      <c r="C9201" s="17">
        <v>41</v>
      </c>
      <c r="D9201" s="17">
        <v>79.22</v>
      </c>
      <c r="E9201" s="17">
        <v>22926</v>
      </c>
      <c r="F9201" s="17">
        <v>956110.28</v>
      </c>
    </row>
    <row r="9202" spans="2:6" x14ac:dyDescent="0.25">
      <c r="B9202" s="14">
        <v>9157</v>
      </c>
      <c r="C9202" s="17">
        <v>40</v>
      </c>
      <c r="D9202" s="17">
        <v>81.260000000000005</v>
      </c>
      <c r="E9202" s="17">
        <v>19681</v>
      </c>
      <c r="F9202" s="17">
        <v>680000.94</v>
      </c>
    </row>
    <row r="9203" spans="2:6" x14ac:dyDescent="0.25">
      <c r="B9203" s="14">
        <v>9158</v>
      </c>
      <c r="C9203" s="17">
        <v>40</v>
      </c>
      <c r="D9203" s="17">
        <v>79.709999999999994</v>
      </c>
      <c r="E9203" s="17">
        <v>8165</v>
      </c>
      <c r="F9203" s="17">
        <v>-202597.14999999991</v>
      </c>
    </row>
    <row r="9204" spans="2:6" x14ac:dyDescent="0.25">
      <c r="B9204" s="14">
        <v>9159</v>
      </c>
      <c r="C9204" s="17">
        <v>42</v>
      </c>
      <c r="D9204" s="17">
        <v>83.53</v>
      </c>
      <c r="E9204" s="17">
        <v>5251</v>
      </c>
      <c r="F9204" s="17">
        <v>-464209.03</v>
      </c>
    </row>
    <row r="9205" spans="2:6" x14ac:dyDescent="0.25">
      <c r="B9205" s="14">
        <v>9160</v>
      </c>
      <c r="C9205" s="17">
        <v>44</v>
      </c>
      <c r="D9205" s="17">
        <v>88.36</v>
      </c>
      <c r="E9205" s="17">
        <v>8973</v>
      </c>
      <c r="F9205" s="17">
        <v>-252039.28000000003</v>
      </c>
    </row>
    <row r="9206" spans="2:6" x14ac:dyDescent="0.25">
      <c r="B9206" s="14">
        <v>9161</v>
      </c>
      <c r="C9206" s="17">
        <v>39</v>
      </c>
      <c r="D9206" s="17">
        <v>86.24</v>
      </c>
      <c r="E9206" s="17">
        <v>18432</v>
      </c>
      <c r="F9206" s="17">
        <v>509544.32000000007</v>
      </c>
    </row>
    <row r="9207" spans="2:6" x14ac:dyDescent="0.25">
      <c r="B9207" s="14">
        <v>9162</v>
      </c>
      <c r="C9207" s="17">
        <v>42</v>
      </c>
      <c r="D9207" s="17">
        <v>78.77</v>
      </c>
      <c r="E9207" s="17">
        <v>8257</v>
      </c>
      <c r="F9207" s="17">
        <v>-204054.89</v>
      </c>
    </row>
    <row r="9208" spans="2:6" x14ac:dyDescent="0.25">
      <c r="B9208" s="14">
        <v>9163</v>
      </c>
      <c r="C9208" s="17">
        <v>41</v>
      </c>
      <c r="D9208" s="17">
        <v>78.569999999999993</v>
      </c>
      <c r="E9208" s="17">
        <v>13464</v>
      </c>
      <c r="F9208" s="17">
        <v>219445.52000000002</v>
      </c>
    </row>
    <row r="9209" spans="2:6" x14ac:dyDescent="0.25">
      <c r="B9209" s="14">
        <v>9164</v>
      </c>
      <c r="C9209" s="17">
        <v>39</v>
      </c>
      <c r="D9209" s="17">
        <v>95.5</v>
      </c>
      <c r="E9209" s="17">
        <v>17036</v>
      </c>
      <c r="F9209" s="17">
        <v>248822</v>
      </c>
    </row>
    <row r="9210" spans="2:6" x14ac:dyDescent="0.25">
      <c r="B9210" s="14">
        <v>9165</v>
      </c>
      <c r="C9210" s="17">
        <v>42</v>
      </c>
      <c r="D9210" s="17">
        <v>75.45</v>
      </c>
      <c r="E9210" s="17">
        <v>14584</v>
      </c>
      <c r="F9210" s="17">
        <v>339325.19999999995</v>
      </c>
    </row>
    <row r="9211" spans="2:6" x14ac:dyDescent="0.25">
      <c r="B9211" s="14">
        <v>9166</v>
      </c>
      <c r="C9211" s="17">
        <v>43</v>
      </c>
      <c r="D9211" s="17">
        <v>95.15</v>
      </c>
      <c r="E9211" s="17">
        <v>13017</v>
      </c>
      <c r="F9211" s="17">
        <v>-57915.550000000047</v>
      </c>
    </row>
    <row r="9212" spans="2:6" x14ac:dyDescent="0.25">
      <c r="B9212" s="14">
        <v>9167</v>
      </c>
      <c r="C9212" s="17">
        <v>40</v>
      </c>
      <c r="D9212" s="17">
        <v>92.48</v>
      </c>
      <c r="E9212" s="17">
        <v>16427</v>
      </c>
      <c r="F9212" s="17">
        <v>242724.04000000004</v>
      </c>
    </row>
    <row r="9213" spans="2:6" x14ac:dyDescent="0.25">
      <c r="B9213" s="14">
        <v>9168</v>
      </c>
      <c r="C9213" s="17">
        <v>45</v>
      </c>
      <c r="D9213" s="17">
        <v>89.81</v>
      </c>
      <c r="E9213" s="17">
        <v>26104</v>
      </c>
      <c r="F9213" s="17">
        <v>825615.76</v>
      </c>
    </row>
    <row r="9214" spans="2:6" x14ac:dyDescent="0.25">
      <c r="B9214" s="14">
        <v>9169</v>
      </c>
      <c r="C9214" s="17">
        <v>39</v>
      </c>
      <c r="D9214" s="17">
        <v>86.08</v>
      </c>
      <c r="E9214" s="17">
        <v>14557</v>
      </c>
      <c r="F9214" s="17">
        <v>226053.43999999994</v>
      </c>
    </row>
    <row r="9215" spans="2:6" x14ac:dyDescent="0.25">
      <c r="B9215" s="14">
        <v>9170</v>
      </c>
      <c r="C9215" s="17">
        <v>39</v>
      </c>
      <c r="D9215" s="17">
        <v>95.73</v>
      </c>
      <c r="E9215" s="17">
        <v>10016</v>
      </c>
      <c r="F9215" s="17">
        <v>-206271.68000000005</v>
      </c>
    </row>
    <row r="9216" spans="2:6" x14ac:dyDescent="0.25">
      <c r="B9216" s="14">
        <v>9171</v>
      </c>
      <c r="C9216" s="17">
        <v>41</v>
      </c>
      <c r="D9216" s="17">
        <v>87.14</v>
      </c>
      <c r="E9216" s="17">
        <v>24934</v>
      </c>
      <c r="F9216" s="17">
        <v>916823.24</v>
      </c>
    </row>
    <row r="9217" spans="2:6" x14ac:dyDescent="0.25">
      <c r="B9217" s="14">
        <v>9172</v>
      </c>
      <c r="C9217" s="17">
        <v>43</v>
      </c>
      <c r="D9217" s="17">
        <v>91.63</v>
      </c>
      <c r="E9217" s="17">
        <v>9326</v>
      </c>
      <c r="F9217" s="17">
        <v>-249685.38</v>
      </c>
    </row>
    <row r="9218" spans="2:6" x14ac:dyDescent="0.25">
      <c r="B9218" s="14">
        <v>9173</v>
      </c>
      <c r="C9218" s="17">
        <v>41</v>
      </c>
      <c r="D9218" s="17">
        <v>98.71</v>
      </c>
      <c r="E9218" s="17">
        <v>26227</v>
      </c>
      <c r="F9218" s="17">
        <v>704998.83000000007</v>
      </c>
    </row>
    <row r="9219" spans="2:6" x14ac:dyDescent="0.25">
      <c r="B9219" s="14">
        <v>9174</v>
      </c>
      <c r="C9219" s="17">
        <v>40</v>
      </c>
      <c r="D9219" s="17">
        <v>76.88</v>
      </c>
      <c r="E9219" s="17">
        <v>27979</v>
      </c>
      <c r="F9219" s="17">
        <v>1447635.48</v>
      </c>
    </row>
    <row r="9220" spans="2:6" x14ac:dyDescent="0.25">
      <c r="B9220" s="14">
        <v>9175</v>
      </c>
      <c r="C9220" s="17">
        <v>43</v>
      </c>
      <c r="D9220" s="17">
        <v>103.13</v>
      </c>
      <c r="E9220" s="17">
        <v>23241</v>
      </c>
      <c r="F9220" s="17">
        <v>378751.67000000016</v>
      </c>
    </row>
    <row r="9221" spans="2:6" x14ac:dyDescent="0.25">
      <c r="B9221" s="14">
        <v>9176</v>
      </c>
      <c r="C9221" s="17">
        <v>39</v>
      </c>
      <c r="D9221" s="17">
        <v>80.52</v>
      </c>
      <c r="E9221" s="17">
        <v>18692</v>
      </c>
      <c r="F9221" s="17">
        <v>635640.16000000015</v>
      </c>
    </row>
    <row r="9222" spans="2:6" x14ac:dyDescent="0.25">
      <c r="B9222" s="14">
        <v>9177</v>
      </c>
      <c r="C9222" s="17">
        <v>39</v>
      </c>
      <c r="D9222" s="17">
        <v>103.03</v>
      </c>
      <c r="E9222" s="17">
        <v>20819</v>
      </c>
      <c r="F9222" s="17">
        <v>336058.42999999993</v>
      </c>
    </row>
    <row r="9223" spans="2:6" x14ac:dyDescent="0.25">
      <c r="B9223" s="14">
        <v>9178</v>
      </c>
      <c r="C9223" s="17">
        <v>44</v>
      </c>
      <c r="D9223" s="17">
        <v>98.47</v>
      </c>
      <c r="E9223" s="17">
        <v>15536</v>
      </c>
      <c r="F9223" s="17">
        <v>28250.080000000075</v>
      </c>
    </row>
    <row r="9224" spans="2:6" x14ac:dyDescent="0.25">
      <c r="B9224" s="14">
        <v>9179</v>
      </c>
      <c r="C9224" s="17">
        <v>41</v>
      </c>
      <c r="D9224" s="17">
        <v>98.96</v>
      </c>
      <c r="E9224" s="17">
        <v>19670</v>
      </c>
      <c r="F9224" s="17">
        <v>311316.80000000005</v>
      </c>
    </row>
    <row r="9225" spans="2:6" x14ac:dyDescent="0.25">
      <c r="B9225" s="14">
        <v>9180</v>
      </c>
      <c r="C9225" s="17">
        <v>42</v>
      </c>
      <c r="D9225" s="17">
        <v>77.42</v>
      </c>
      <c r="E9225" s="17">
        <v>13826</v>
      </c>
      <c r="F9225" s="17">
        <v>250273.08000000007</v>
      </c>
    </row>
    <row r="9226" spans="2:6" x14ac:dyDescent="0.25">
      <c r="B9226" s="14">
        <v>9181</v>
      </c>
      <c r="C9226" s="17">
        <v>41</v>
      </c>
      <c r="D9226" s="17">
        <v>100.9</v>
      </c>
      <c r="E9226" s="17">
        <v>15760</v>
      </c>
      <c r="F9226" s="17">
        <v>49895.999999999884</v>
      </c>
    </row>
    <row r="9227" spans="2:6" x14ac:dyDescent="0.25">
      <c r="B9227" s="14">
        <v>9182</v>
      </c>
      <c r="C9227" s="17">
        <v>40</v>
      </c>
      <c r="D9227" s="17">
        <v>82.8</v>
      </c>
      <c r="E9227" s="17">
        <v>12048</v>
      </c>
      <c r="F9227" s="17">
        <v>68057.599999999977</v>
      </c>
    </row>
    <row r="9228" spans="2:6" x14ac:dyDescent="0.25">
      <c r="B9228" s="14">
        <v>9183</v>
      </c>
      <c r="C9228" s="17">
        <v>42</v>
      </c>
      <c r="D9228" s="17">
        <v>81.69</v>
      </c>
      <c r="E9228" s="17">
        <v>21897</v>
      </c>
      <c r="F9228" s="17">
        <v>799063.07000000007</v>
      </c>
    </row>
    <row r="9229" spans="2:6" x14ac:dyDescent="0.25">
      <c r="B9229" s="14">
        <v>9184</v>
      </c>
      <c r="C9229" s="17">
        <v>42</v>
      </c>
      <c r="D9229" s="17">
        <v>95.28</v>
      </c>
      <c r="E9229" s="17">
        <v>21634</v>
      </c>
      <c r="F9229" s="17">
        <v>485250.48</v>
      </c>
    </row>
    <row r="9230" spans="2:6" x14ac:dyDescent="0.25">
      <c r="B9230" s="14">
        <v>9185</v>
      </c>
      <c r="C9230" s="17">
        <v>41</v>
      </c>
      <c r="D9230" s="17">
        <v>77.75</v>
      </c>
      <c r="E9230" s="17">
        <v>24699</v>
      </c>
      <c r="F9230" s="17">
        <v>1132094.75</v>
      </c>
    </row>
    <row r="9231" spans="2:6" x14ac:dyDescent="0.25">
      <c r="B9231" s="14">
        <v>9186</v>
      </c>
      <c r="C9231" s="17">
        <v>44</v>
      </c>
      <c r="D9231" s="17">
        <v>81.58</v>
      </c>
      <c r="E9231" s="17">
        <v>14591</v>
      </c>
      <c r="F9231" s="17">
        <v>221271.21999999997</v>
      </c>
    </row>
    <row r="9232" spans="2:6" x14ac:dyDescent="0.25">
      <c r="B9232" s="14">
        <v>9187</v>
      </c>
      <c r="C9232" s="17">
        <v>40</v>
      </c>
      <c r="D9232" s="17">
        <v>91.23</v>
      </c>
      <c r="E9232" s="17">
        <v>19383</v>
      </c>
      <c r="F9232" s="17">
        <v>463585.90999999992</v>
      </c>
    </row>
    <row r="9233" spans="2:6" x14ac:dyDescent="0.25">
      <c r="B9233" s="14">
        <v>9188</v>
      </c>
      <c r="C9233" s="17">
        <v>40</v>
      </c>
      <c r="D9233" s="17">
        <v>88.26</v>
      </c>
      <c r="E9233" s="17">
        <v>20549</v>
      </c>
      <c r="F9233" s="17">
        <v>603636.26</v>
      </c>
    </row>
    <row r="9234" spans="2:6" x14ac:dyDescent="0.25">
      <c r="B9234" s="14">
        <v>9189</v>
      </c>
      <c r="C9234" s="17">
        <v>40</v>
      </c>
      <c r="D9234" s="17">
        <v>98.55</v>
      </c>
      <c r="E9234" s="17">
        <v>16319</v>
      </c>
      <c r="F9234" s="17">
        <v>136483.55000000005</v>
      </c>
    </row>
    <row r="9235" spans="2:6" x14ac:dyDescent="0.25">
      <c r="B9235" s="14">
        <v>9190</v>
      </c>
      <c r="C9235" s="17">
        <v>42</v>
      </c>
      <c r="D9235" s="17">
        <v>75.39</v>
      </c>
      <c r="E9235" s="17">
        <v>15726</v>
      </c>
      <c r="F9235" s="17">
        <v>433398.8600000001</v>
      </c>
    </row>
    <row r="9236" spans="2:6" x14ac:dyDescent="0.25">
      <c r="B9236" s="14">
        <v>9191</v>
      </c>
      <c r="C9236" s="17">
        <v>39</v>
      </c>
      <c r="D9236" s="17">
        <v>90.98</v>
      </c>
      <c r="E9236" s="17">
        <v>13958</v>
      </c>
      <c r="F9236" s="17">
        <v>113381.15999999992</v>
      </c>
    </row>
    <row r="9237" spans="2:6" x14ac:dyDescent="0.25">
      <c r="B9237" s="14">
        <v>9192</v>
      </c>
      <c r="C9237" s="17">
        <v>40</v>
      </c>
      <c r="D9237" s="17">
        <v>104.01</v>
      </c>
      <c r="E9237" s="17">
        <v>22840</v>
      </c>
      <c r="F9237" s="17">
        <v>405971.59999999986</v>
      </c>
    </row>
    <row r="9238" spans="2:6" x14ac:dyDescent="0.25">
      <c r="B9238" s="14">
        <v>9193</v>
      </c>
      <c r="C9238" s="17">
        <v>44</v>
      </c>
      <c r="D9238" s="17">
        <v>86.36</v>
      </c>
      <c r="E9238" s="17">
        <v>19611</v>
      </c>
      <c r="F9238" s="17">
        <v>496099.04000000004</v>
      </c>
    </row>
    <row r="9239" spans="2:6" x14ac:dyDescent="0.25">
      <c r="B9239" s="14">
        <v>9194</v>
      </c>
      <c r="C9239" s="17">
        <v>40</v>
      </c>
      <c r="D9239" s="17">
        <v>94.15</v>
      </c>
      <c r="E9239" s="17">
        <v>29427</v>
      </c>
      <c r="F9239" s="17">
        <v>1058340.9499999997</v>
      </c>
    </row>
    <row r="9240" spans="2:6" x14ac:dyDescent="0.25">
      <c r="B9240" s="14">
        <v>9195</v>
      </c>
      <c r="C9240" s="17">
        <v>41</v>
      </c>
      <c r="D9240" s="17">
        <v>104.81</v>
      </c>
      <c r="E9240" s="17">
        <v>14822</v>
      </c>
      <c r="F9240" s="17">
        <v>-61617.820000000065</v>
      </c>
    </row>
    <row r="9241" spans="2:6" x14ac:dyDescent="0.25">
      <c r="B9241" s="14">
        <v>9196</v>
      </c>
      <c r="C9241" s="17">
        <v>40</v>
      </c>
      <c r="D9241" s="17">
        <v>99.88</v>
      </c>
      <c r="E9241" s="17">
        <v>15406</v>
      </c>
      <c r="F9241" s="17">
        <v>60802.720000000088</v>
      </c>
    </row>
    <row r="9242" spans="2:6" x14ac:dyDescent="0.25">
      <c r="B9242" s="14">
        <v>9197</v>
      </c>
      <c r="C9242" s="17">
        <v>43</v>
      </c>
      <c r="D9242" s="17">
        <v>90.4</v>
      </c>
      <c r="E9242" s="17">
        <v>18441</v>
      </c>
      <c r="F9242" s="17">
        <v>359729.59999999986</v>
      </c>
    </row>
    <row r="9243" spans="2:6" x14ac:dyDescent="0.25">
      <c r="B9243" s="14">
        <v>9198</v>
      </c>
      <c r="C9243" s="17">
        <v>39</v>
      </c>
      <c r="D9243" s="17">
        <v>79.62</v>
      </c>
      <c r="E9243" s="17">
        <v>17202</v>
      </c>
      <c r="F9243" s="17">
        <v>532696.76</v>
      </c>
    </row>
    <row r="9244" spans="2:6" x14ac:dyDescent="0.25">
      <c r="B9244" s="14">
        <v>9199</v>
      </c>
      <c r="C9244" s="17">
        <v>45</v>
      </c>
      <c r="D9244" s="17">
        <v>77.12</v>
      </c>
      <c r="E9244" s="17">
        <v>20170</v>
      </c>
      <c r="F9244" s="17">
        <v>700669.59999999986</v>
      </c>
    </row>
    <row r="9245" spans="2:6" x14ac:dyDescent="0.25">
      <c r="B9245" s="14">
        <v>9200</v>
      </c>
      <c r="C9245" s="17">
        <v>42</v>
      </c>
      <c r="D9245" s="17">
        <v>89.43</v>
      </c>
      <c r="E9245" s="17">
        <v>9254</v>
      </c>
      <c r="F9245" s="17">
        <v>-224707.22000000009</v>
      </c>
    </row>
    <row r="9246" spans="2:6" x14ac:dyDescent="0.25">
      <c r="B9246" s="14">
        <v>9201</v>
      </c>
      <c r="C9246" s="17">
        <v>41</v>
      </c>
      <c r="D9246" s="17">
        <v>102.15</v>
      </c>
      <c r="E9246" s="17">
        <v>17513</v>
      </c>
      <c r="F9246" s="17">
        <v>128101.04999999993</v>
      </c>
    </row>
    <row r="9247" spans="2:6" x14ac:dyDescent="0.25">
      <c r="B9247" s="14">
        <v>9202</v>
      </c>
      <c r="C9247" s="17">
        <v>44</v>
      </c>
      <c r="D9247" s="17">
        <v>94.47</v>
      </c>
      <c r="E9247" s="17">
        <v>24354</v>
      </c>
      <c r="F9247" s="17">
        <v>624147.62000000011</v>
      </c>
    </row>
    <row r="9248" spans="2:6" x14ac:dyDescent="0.25">
      <c r="B9248" s="14">
        <v>9203</v>
      </c>
      <c r="C9248" s="17">
        <v>42</v>
      </c>
      <c r="D9248" s="17">
        <v>97.56</v>
      </c>
      <c r="E9248" s="17">
        <v>19468</v>
      </c>
      <c r="F9248" s="17">
        <v>307177.91999999993</v>
      </c>
    </row>
    <row r="9249" spans="2:6" x14ac:dyDescent="0.25">
      <c r="B9249" s="14">
        <v>9204</v>
      </c>
      <c r="C9249" s="17">
        <v>41</v>
      </c>
      <c r="D9249" s="17">
        <v>93.7</v>
      </c>
      <c r="E9249" s="17">
        <v>22693</v>
      </c>
      <c r="F9249" s="17">
        <v>609159.89999999991</v>
      </c>
    </row>
    <row r="9250" spans="2:6" x14ac:dyDescent="0.25">
      <c r="B9250" s="14">
        <v>9205</v>
      </c>
      <c r="C9250" s="17">
        <v>42</v>
      </c>
      <c r="D9250" s="17">
        <v>93.33</v>
      </c>
      <c r="E9250" s="17">
        <v>24326</v>
      </c>
      <c r="F9250" s="17">
        <v>698836.41999999993</v>
      </c>
    </row>
    <row r="9251" spans="2:6" x14ac:dyDescent="0.25">
      <c r="B9251" s="14">
        <v>9206</v>
      </c>
      <c r="C9251" s="17">
        <v>42</v>
      </c>
      <c r="D9251" s="17">
        <v>76.62</v>
      </c>
      <c r="E9251" s="17">
        <v>8676</v>
      </c>
      <c r="F9251" s="17">
        <v>-152623.12</v>
      </c>
    </row>
    <row r="9252" spans="2:6" x14ac:dyDescent="0.25">
      <c r="B9252" s="14">
        <v>9207</v>
      </c>
      <c r="C9252" s="17">
        <v>42</v>
      </c>
      <c r="D9252" s="17">
        <v>100.47</v>
      </c>
      <c r="E9252" s="17">
        <v>13979</v>
      </c>
      <c r="F9252" s="17">
        <v>-59767.130000000005</v>
      </c>
    </row>
    <row r="9253" spans="2:6" x14ac:dyDescent="0.25">
      <c r="B9253" s="14">
        <v>9208</v>
      </c>
      <c r="C9253" s="17">
        <v>42</v>
      </c>
      <c r="D9253" s="17">
        <v>75.8</v>
      </c>
      <c r="E9253" s="17">
        <v>16025</v>
      </c>
      <c r="F9253" s="17">
        <v>451230</v>
      </c>
    </row>
    <row r="9254" spans="2:6" x14ac:dyDescent="0.25">
      <c r="B9254" s="14">
        <v>9209</v>
      </c>
      <c r="C9254" s="17">
        <v>39</v>
      </c>
      <c r="D9254" s="17">
        <v>82.31</v>
      </c>
      <c r="E9254" s="17">
        <v>22603</v>
      </c>
      <c r="F9254" s="17">
        <v>906027.06999999983</v>
      </c>
    </row>
    <row r="9255" spans="2:6" x14ac:dyDescent="0.25">
      <c r="B9255" s="14">
        <v>9210</v>
      </c>
      <c r="C9255" s="17">
        <v>42</v>
      </c>
      <c r="D9255" s="17">
        <v>97.24</v>
      </c>
      <c r="E9255" s="17">
        <v>10650</v>
      </c>
      <c r="F9255" s="17">
        <v>-213556</v>
      </c>
    </row>
    <row r="9256" spans="2:6" x14ac:dyDescent="0.25">
      <c r="B9256" s="14">
        <v>9211</v>
      </c>
      <c r="C9256" s="17">
        <v>43</v>
      </c>
      <c r="D9256" s="17">
        <v>96.53</v>
      </c>
      <c r="E9256" s="17">
        <v>19510</v>
      </c>
      <c r="F9256" s="17">
        <v>310259.69999999995</v>
      </c>
    </row>
    <row r="9257" spans="2:6" x14ac:dyDescent="0.25">
      <c r="B9257" s="14">
        <v>9212</v>
      </c>
      <c r="C9257" s="17">
        <v>45</v>
      </c>
      <c r="D9257" s="17">
        <v>88.49</v>
      </c>
      <c r="E9257" s="17">
        <v>15016</v>
      </c>
      <c r="F9257" s="17">
        <v>133698.16000000003</v>
      </c>
    </row>
    <row r="9258" spans="2:6" x14ac:dyDescent="0.25">
      <c r="B9258" s="14">
        <v>9213</v>
      </c>
      <c r="C9258" s="17">
        <v>39</v>
      </c>
      <c r="D9258" s="17">
        <v>92.59</v>
      </c>
      <c r="E9258" s="17">
        <v>17156</v>
      </c>
      <c r="F9258" s="17">
        <v>306485.95999999996</v>
      </c>
    </row>
    <row r="9259" spans="2:6" x14ac:dyDescent="0.25">
      <c r="B9259" s="14">
        <v>9214</v>
      </c>
      <c r="C9259" s="17">
        <v>41</v>
      </c>
      <c r="D9259" s="17">
        <v>88.04</v>
      </c>
      <c r="E9259" s="17">
        <v>14877</v>
      </c>
      <c r="F9259" s="17">
        <v>190794.91999999993</v>
      </c>
    </row>
    <row r="9260" spans="2:6" x14ac:dyDescent="0.25">
      <c r="B9260" s="14">
        <v>9215</v>
      </c>
      <c r="C9260" s="17">
        <v>41</v>
      </c>
      <c r="D9260" s="17">
        <v>92.62</v>
      </c>
      <c r="E9260" s="17">
        <v>16281</v>
      </c>
      <c r="F9260" s="17">
        <v>214451.78000000003</v>
      </c>
    </row>
    <row r="9261" spans="2:6" x14ac:dyDescent="0.25">
      <c r="B9261" s="14">
        <v>9216</v>
      </c>
      <c r="C9261" s="17">
        <v>44</v>
      </c>
      <c r="D9261" s="17">
        <v>98.46</v>
      </c>
      <c r="E9261" s="17">
        <v>16159</v>
      </c>
      <c r="F9261" s="17">
        <v>63629.860000000102</v>
      </c>
    </row>
    <row r="9262" spans="2:6" x14ac:dyDescent="0.25">
      <c r="B9262" s="14">
        <v>9217</v>
      </c>
      <c r="C9262" s="17">
        <v>40</v>
      </c>
      <c r="D9262" s="17">
        <v>77.209999999999994</v>
      </c>
      <c r="E9262" s="17">
        <v>18069</v>
      </c>
      <c r="F9262" s="17">
        <v>627863.51</v>
      </c>
    </row>
    <row r="9263" spans="2:6" x14ac:dyDescent="0.25">
      <c r="B9263" s="14">
        <v>9218</v>
      </c>
      <c r="C9263" s="17">
        <v>44</v>
      </c>
      <c r="D9263" s="17">
        <v>100.07</v>
      </c>
      <c r="E9263" s="17">
        <v>11346</v>
      </c>
      <c r="F9263" s="17">
        <v>-226764.21999999997</v>
      </c>
    </row>
    <row r="9264" spans="2:6" x14ac:dyDescent="0.25">
      <c r="B9264" s="14">
        <v>9219</v>
      </c>
      <c r="C9264" s="17">
        <v>40</v>
      </c>
      <c r="D9264" s="17">
        <v>78.63</v>
      </c>
      <c r="E9264" s="17">
        <v>20703</v>
      </c>
      <c r="F9264" s="17">
        <v>813900.1100000001</v>
      </c>
    </row>
    <row r="9265" spans="2:6" x14ac:dyDescent="0.25">
      <c r="B9265" s="14">
        <v>9220</v>
      </c>
      <c r="C9265" s="17">
        <v>41</v>
      </c>
      <c r="D9265" s="17">
        <v>92.93</v>
      </c>
      <c r="E9265" s="17">
        <v>20240</v>
      </c>
      <c r="F9265" s="17">
        <v>467016.79999999981</v>
      </c>
    </row>
    <row r="9266" spans="2:6" x14ac:dyDescent="0.25">
      <c r="B9266" s="14">
        <v>9221</v>
      </c>
      <c r="C9266" s="17">
        <v>39</v>
      </c>
      <c r="D9266" s="17">
        <v>75.38</v>
      </c>
      <c r="E9266" s="17">
        <v>27806</v>
      </c>
      <c r="F9266" s="17">
        <v>1502943.7200000002</v>
      </c>
    </row>
    <row r="9267" spans="2:6" x14ac:dyDescent="0.25">
      <c r="B9267" s="14">
        <v>9222</v>
      </c>
      <c r="C9267" s="17">
        <v>40</v>
      </c>
      <c r="D9267" s="17">
        <v>75.39</v>
      </c>
      <c r="E9267" s="17">
        <v>11469</v>
      </c>
      <c r="F9267" s="17">
        <v>108923.08999999997</v>
      </c>
    </row>
    <row r="9268" spans="2:6" x14ac:dyDescent="0.25">
      <c r="B9268" s="14">
        <v>9223</v>
      </c>
      <c r="C9268" s="17">
        <v>42</v>
      </c>
      <c r="D9268" s="17">
        <v>93.03</v>
      </c>
      <c r="E9268" s="17">
        <v>16577</v>
      </c>
      <c r="F9268" s="17">
        <v>210430.68999999994</v>
      </c>
    </row>
    <row r="9269" spans="2:6" x14ac:dyDescent="0.25">
      <c r="B9269" s="14">
        <v>9224</v>
      </c>
      <c r="C9269" s="17">
        <v>43</v>
      </c>
      <c r="D9269" s="17">
        <v>102.43</v>
      </c>
      <c r="E9269" s="17">
        <v>18160</v>
      </c>
      <c r="F9269" s="17">
        <v>122831.19999999984</v>
      </c>
    </row>
    <row r="9270" spans="2:6" x14ac:dyDescent="0.25">
      <c r="B9270" s="14">
        <v>9225</v>
      </c>
      <c r="C9270" s="17">
        <v>43</v>
      </c>
      <c r="D9270" s="17">
        <v>83.29</v>
      </c>
      <c r="E9270" s="17">
        <v>16696</v>
      </c>
      <c r="F9270" s="17">
        <v>363966.15999999992</v>
      </c>
    </row>
    <row r="9271" spans="2:6" x14ac:dyDescent="0.25">
      <c r="B9271" s="14">
        <v>9226</v>
      </c>
      <c r="C9271" s="17">
        <v>41</v>
      </c>
      <c r="D9271" s="17">
        <v>99.4</v>
      </c>
      <c r="E9271" s="17">
        <v>18137</v>
      </c>
      <c r="F9271" s="17">
        <v>212828.19999999995</v>
      </c>
    </row>
    <row r="9272" spans="2:6" x14ac:dyDescent="0.25">
      <c r="B9272" s="14">
        <v>9227</v>
      </c>
      <c r="C9272" s="17">
        <v>45</v>
      </c>
      <c r="D9272" s="17">
        <v>104.98</v>
      </c>
      <c r="E9272" s="17">
        <v>15553</v>
      </c>
      <c r="F9272" s="17">
        <v>-87591.940000000061</v>
      </c>
    </row>
    <row r="9273" spans="2:6" x14ac:dyDescent="0.25">
      <c r="B9273" s="14">
        <v>9228</v>
      </c>
      <c r="C9273" s="17">
        <v>40</v>
      </c>
      <c r="D9273" s="17">
        <v>99.51</v>
      </c>
      <c r="E9273" s="17">
        <v>24893</v>
      </c>
      <c r="F9273" s="17">
        <v>630884.56999999983</v>
      </c>
    </row>
    <row r="9274" spans="2:6" x14ac:dyDescent="0.25">
      <c r="B9274" s="14">
        <v>9229</v>
      </c>
      <c r="C9274" s="17">
        <v>41</v>
      </c>
      <c r="D9274" s="17">
        <v>92.68</v>
      </c>
      <c r="E9274" s="17">
        <v>15488</v>
      </c>
      <c r="F9274" s="17">
        <v>161676.15999999992</v>
      </c>
    </row>
    <row r="9275" spans="2:6" x14ac:dyDescent="0.25">
      <c r="B9275" s="14">
        <v>9230</v>
      </c>
      <c r="C9275" s="17">
        <v>42</v>
      </c>
      <c r="D9275" s="17">
        <v>78.27</v>
      </c>
      <c r="E9275" s="17">
        <v>8790</v>
      </c>
      <c r="F9275" s="17">
        <v>-157963.29999999993</v>
      </c>
    </row>
    <row r="9276" spans="2:6" x14ac:dyDescent="0.25">
      <c r="B9276" s="14">
        <v>9231</v>
      </c>
      <c r="C9276" s="17">
        <v>43</v>
      </c>
      <c r="D9276" s="17">
        <v>91.22</v>
      </c>
      <c r="E9276" s="17">
        <v>13214</v>
      </c>
      <c r="F9276" s="17">
        <v>6002.9200000000419</v>
      </c>
    </row>
    <row r="9277" spans="2:6" x14ac:dyDescent="0.25">
      <c r="B9277" s="14">
        <v>9232</v>
      </c>
      <c r="C9277" s="17">
        <v>41</v>
      </c>
      <c r="D9277" s="17">
        <v>89.89</v>
      </c>
      <c r="E9277" s="17">
        <v>24223</v>
      </c>
      <c r="F9277" s="17">
        <v>799828.53</v>
      </c>
    </row>
    <row r="9278" spans="2:6" x14ac:dyDescent="0.25">
      <c r="B9278" s="14">
        <v>9233</v>
      </c>
      <c r="C9278" s="17">
        <v>43</v>
      </c>
      <c r="D9278" s="17">
        <v>77.650000000000006</v>
      </c>
      <c r="E9278" s="17">
        <v>24717</v>
      </c>
      <c r="F9278" s="17">
        <v>1086576.95</v>
      </c>
    </row>
    <row r="9279" spans="2:6" x14ac:dyDescent="0.25">
      <c r="B9279" s="14">
        <v>9234</v>
      </c>
      <c r="C9279" s="17">
        <v>44</v>
      </c>
      <c r="D9279" s="17">
        <v>102.57</v>
      </c>
      <c r="E9279" s="17">
        <v>20507</v>
      </c>
      <c r="F9279" s="17">
        <v>225182.01000000024</v>
      </c>
    </row>
    <row r="9280" spans="2:6" x14ac:dyDescent="0.25">
      <c r="B9280" s="14">
        <v>9235</v>
      </c>
      <c r="C9280" s="17">
        <v>40</v>
      </c>
      <c r="D9280" s="17">
        <v>86.9</v>
      </c>
      <c r="E9280" s="17">
        <v>16522</v>
      </c>
      <c r="F9280" s="17">
        <v>341236.19999999995</v>
      </c>
    </row>
    <row r="9281" spans="2:6" x14ac:dyDescent="0.25">
      <c r="B9281" s="14">
        <v>9236</v>
      </c>
      <c r="C9281" s="17">
        <v>39</v>
      </c>
      <c r="D9281" s="17">
        <v>76.53</v>
      </c>
      <c r="E9281" s="17">
        <v>12264</v>
      </c>
      <c r="F9281" s="17">
        <v>173676.07999999996</v>
      </c>
    </row>
    <row r="9282" spans="2:6" x14ac:dyDescent="0.25">
      <c r="B9282" s="14">
        <v>9237</v>
      </c>
      <c r="C9282" s="17">
        <v>41</v>
      </c>
      <c r="D9282" s="17">
        <v>80.31</v>
      </c>
      <c r="E9282" s="17">
        <v>20174</v>
      </c>
      <c r="F9282" s="17">
        <v>717318.06</v>
      </c>
    </row>
    <row r="9283" spans="2:6" x14ac:dyDescent="0.25">
      <c r="B9283" s="14">
        <v>9238</v>
      </c>
      <c r="C9283" s="17">
        <v>43</v>
      </c>
      <c r="D9283" s="17">
        <v>80.91</v>
      </c>
      <c r="E9283" s="17">
        <v>10516</v>
      </c>
      <c r="F9283" s="17">
        <v>-60353.559999999939</v>
      </c>
    </row>
    <row r="9284" spans="2:6" x14ac:dyDescent="0.25">
      <c r="B9284" s="14">
        <v>9239</v>
      </c>
      <c r="C9284" s="17">
        <v>42</v>
      </c>
      <c r="D9284" s="17">
        <v>92.58</v>
      </c>
      <c r="E9284" s="17">
        <v>3853</v>
      </c>
      <c r="F9284" s="17">
        <v>-601789.74</v>
      </c>
    </row>
    <row r="9285" spans="2:6" x14ac:dyDescent="0.25">
      <c r="B9285" s="14">
        <v>9240</v>
      </c>
      <c r="C9285" s="17">
        <v>41</v>
      </c>
      <c r="D9285" s="17">
        <v>99.84</v>
      </c>
      <c r="E9285" s="17">
        <v>22651</v>
      </c>
      <c r="F9285" s="17">
        <v>467382.15999999992</v>
      </c>
    </row>
    <row r="9286" spans="2:6" x14ac:dyDescent="0.25">
      <c r="B9286" s="14">
        <v>9241</v>
      </c>
      <c r="C9286" s="17">
        <v>43</v>
      </c>
      <c r="D9286" s="17">
        <v>84.61</v>
      </c>
      <c r="E9286" s="17">
        <v>11167</v>
      </c>
      <c r="F9286" s="17">
        <v>-52787.869999999995</v>
      </c>
    </row>
    <row r="9287" spans="2:6" x14ac:dyDescent="0.25">
      <c r="B9287" s="14">
        <v>9242</v>
      </c>
      <c r="C9287" s="17">
        <v>44</v>
      </c>
      <c r="D9287" s="17">
        <v>97.04</v>
      </c>
      <c r="E9287" s="17">
        <v>13405</v>
      </c>
      <c r="F9287" s="17">
        <v>-73046.20000000007</v>
      </c>
    </row>
    <row r="9288" spans="2:6" x14ac:dyDescent="0.25">
      <c r="B9288" s="14">
        <v>9243</v>
      </c>
      <c r="C9288" s="17">
        <v>40</v>
      </c>
      <c r="D9288" s="17">
        <v>79.25</v>
      </c>
      <c r="E9288" s="17">
        <v>16106</v>
      </c>
      <c r="F9288" s="17">
        <v>434453.5</v>
      </c>
    </row>
    <row r="9289" spans="2:6" x14ac:dyDescent="0.25">
      <c r="B9289" s="14">
        <v>9244</v>
      </c>
      <c r="C9289" s="17">
        <v>41</v>
      </c>
      <c r="D9289" s="17">
        <v>88.4</v>
      </c>
      <c r="E9289" s="17">
        <v>14312</v>
      </c>
      <c r="F9289" s="17">
        <v>146115.19999999995</v>
      </c>
    </row>
    <row r="9290" spans="2:6" x14ac:dyDescent="0.25">
      <c r="B9290" s="14">
        <v>9245</v>
      </c>
      <c r="C9290" s="17">
        <v>42</v>
      </c>
      <c r="D9290" s="17">
        <v>89.23</v>
      </c>
      <c r="E9290" s="17">
        <v>24750</v>
      </c>
      <c r="F9290" s="17">
        <v>827307.5</v>
      </c>
    </row>
    <row r="9291" spans="2:6" x14ac:dyDescent="0.25">
      <c r="B9291" s="14">
        <v>9246</v>
      </c>
      <c r="C9291" s="17">
        <v>42</v>
      </c>
      <c r="D9291" s="17">
        <v>77.87</v>
      </c>
      <c r="E9291" s="17">
        <v>20225</v>
      </c>
      <c r="F9291" s="17">
        <v>750404.25</v>
      </c>
    </row>
    <row r="9292" spans="2:6" x14ac:dyDescent="0.25">
      <c r="B9292" s="14">
        <v>9247</v>
      </c>
      <c r="C9292" s="17">
        <v>45</v>
      </c>
      <c r="D9292" s="17">
        <v>97.43</v>
      </c>
      <c r="E9292" s="17">
        <v>12433</v>
      </c>
      <c r="F9292" s="17">
        <v>-146665.19000000006</v>
      </c>
    </row>
    <row r="9293" spans="2:6" x14ac:dyDescent="0.25">
      <c r="B9293" s="14">
        <v>9248</v>
      </c>
      <c r="C9293" s="17">
        <v>44</v>
      </c>
      <c r="D9293" s="17">
        <v>76.069999999999993</v>
      </c>
      <c r="E9293" s="17">
        <v>19847</v>
      </c>
      <c r="F9293" s="17">
        <v>716523.7100000002</v>
      </c>
    </row>
    <row r="9294" spans="2:6" x14ac:dyDescent="0.25">
      <c r="B9294" s="14">
        <v>9249</v>
      </c>
      <c r="C9294" s="17">
        <v>44</v>
      </c>
      <c r="D9294" s="17">
        <v>83.01</v>
      </c>
      <c r="E9294" s="17">
        <v>17179</v>
      </c>
      <c r="F9294" s="17">
        <v>386716.20999999996</v>
      </c>
    </row>
    <row r="9295" spans="2:6" x14ac:dyDescent="0.25">
      <c r="B9295" s="14">
        <v>9250</v>
      </c>
      <c r="C9295" s="17">
        <v>39</v>
      </c>
      <c r="D9295" s="17">
        <v>101.78</v>
      </c>
      <c r="E9295" s="17">
        <v>15487</v>
      </c>
      <c r="F9295" s="17">
        <v>51653.140000000014</v>
      </c>
    </row>
    <row r="9296" spans="2:6" x14ac:dyDescent="0.25">
      <c r="B9296" s="14">
        <v>9251</v>
      </c>
      <c r="C9296" s="17">
        <v>45</v>
      </c>
      <c r="D9296" s="17">
        <v>104.52</v>
      </c>
      <c r="E9296" s="17">
        <v>13824</v>
      </c>
      <c r="F9296" s="17">
        <v>-165988.47999999998</v>
      </c>
    </row>
    <row r="9297" spans="2:6" x14ac:dyDescent="0.25">
      <c r="B9297" s="14">
        <v>9252</v>
      </c>
      <c r="C9297" s="17">
        <v>41</v>
      </c>
      <c r="D9297" s="17">
        <v>99.82</v>
      </c>
      <c r="E9297" s="17">
        <v>6581</v>
      </c>
      <c r="F9297" s="17">
        <v>-467117.42</v>
      </c>
    </row>
    <row r="9298" spans="2:6" x14ac:dyDescent="0.25">
      <c r="B9298" s="14">
        <v>9253</v>
      </c>
      <c r="C9298" s="17">
        <v>43</v>
      </c>
      <c r="D9298" s="17">
        <v>84.94</v>
      </c>
      <c r="E9298" s="17">
        <v>19050</v>
      </c>
      <c r="F9298" s="17">
        <v>503693</v>
      </c>
    </row>
    <row r="9299" spans="2:6" x14ac:dyDescent="0.25">
      <c r="B9299" s="14">
        <v>9254</v>
      </c>
      <c r="C9299" s="17">
        <v>43</v>
      </c>
      <c r="D9299" s="17">
        <v>80.78</v>
      </c>
      <c r="E9299" s="17">
        <v>21187</v>
      </c>
      <c r="F9299" s="17">
        <v>743686.1399999999</v>
      </c>
    </row>
    <row r="9300" spans="2:6" x14ac:dyDescent="0.25">
      <c r="B9300" s="14">
        <v>9255</v>
      </c>
      <c r="C9300" s="17">
        <v>41</v>
      </c>
      <c r="D9300" s="17">
        <v>90.28</v>
      </c>
      <c r="E9300" s="17">
        <v>12575</v>
      </c>
      <c r="F9300" s="17">
        <v>1579</v>
      </c>
    </row>
    <row r="9301" spans="2:6" x14ac:dyDescent="0.25">
      <c r="B9301" s="14">
        <v>9256</v>
      </c>
      <c r="C9301" s="17">
        <v>42</v>
      </c>
      <c r="D9301" s="17">
        <v>97.51</v>
      </c>
      <c r="E9301" s="17">
        <v>10753</v>
      </c>
      <c r="F9301" s="17">
        <v>-210304.03000000003</v>
      </c>
    </row>
    <row r="9302" spans="2:6" x14ac:dyDescent="0.25">
      <c r="B9302" s="14">
        <v>9257</v>
      </c>
      <c r="C9302" s="17">
        <v>41</v>
      </c>
      <c r="D9302" s="17">
        <v>93.62</v>
      </c>
      <c r="E9302" s="17">
        <v>14981</v>
      </c>
      <c r="F9302" s="17">
        <v>114476.77999999991</v>
      </c>
    </row>
    <row r="9303" spans="2:6" x14ac:dyDescent="0.25">
      <c r="B9303" s="14">
        <v>9258</v>
      </c>
      <c r="C9303" s="17">
        <v>43</v>
      </c>
      <c r="D9303" s="17">
        <v>83.43</v>
      </c>
      <c r="E9303" s="17">
        <v>13894</v>
      </c>
      <c r="F9303" s="17">
        <v>158287.57999999996</v>
      </c>
    </row>
    <row r="9304" spans="2:6" x14ac:dyDescent="0.25">
      <c r="B9304" s="14">
        <v>9259</v>
      </c>
      <c r="C9304" s="17">
        <v>40</v>
      </c>
      <c r="D9304" s="17">
        <v>80.47</v>
      </c>
      <c r="E9304" s="17">
        <v>19732</v>
      </c>
      <c r="F9304" s="17">
        <v>699553.96</v>
      </c>
    </row>
    <row r="9305" spans="2:6" x14ac:dyDescent="0.25">
      <c r="B9305" s="14">
        <v>9260</v>
      </c>
      <c r="C9305" s="17">
        <v>42</v>
      </c>
      <c r="D9305" s="17">
        <v>104.26</v>
      </c>
      <c r="E9305" s="17">
        <v>23113</v>
      </c>
      <c r="F9305" s="17">
        <v>368979.61999999988</v>
      </c>
    </row>
    <row r="9306" spans="2:6" x14ac:dyDescent="0.25">
      <c r="B9306" s="14">
        <v>9261</v>
      </c>
      <c r="C9306" s="17">
        <v>42</v>
      </c>
      <c r="D9306" s="17">
        <v>78.42</v>
      </c>
      <c r="E9306" s="17">
        <v>20819</v>
      </c>
      <c r="F9306" s="17">
        <v>785957.02</v>
      </c>
    </row>
    <row r="9307" spans="2:6" x14ac:dyDescent="0.25">
      <c r="B9307" s="14">
        <v>9262</v>
      </c>
      <c r="C9307" s="17">
        <v>41</v>
      </c>
      <c r="D9307" s="17">
        <v>93.15</v>
      </c>
      <c r="E9307" s="17">
        <v>17102</v>
      </c>
      <c r="F9307" s="17">
        <v>259064.69999999995</v>
      </c>
    </row>
    <row r="9308" spans="2:6" x14ac:dyDescent="0.25">
      <c r="B9308" s="14">
        <v>9263</v>
      </c>
      <c r="C9308" s="17">
        <v>41</v>
      </c>
      <c r="D9308" s="17">
        <v>102.37</v>
      </c>
      <c r="E9308" s="17">
        <v>15789</v>
      </c>
      <c r="F9308" s="17">
        <v>28342.069999999949</v>
      </c>
    </row>
    <row r="9309" spans="2:6" x14ac:dyDescent="0.25">
      <c r="B9309" s="14">
        <v>9264</v>
      </c>
      <c r="C9309" s="17">
        <v>41</v>
      </c>
      <c r="D9309" s="17">
        <v>93.87</v>
      </c>
      <c r="E9309" s="17">
        <v>14376</v>
      </c>
      <c r="F9309" s="17">
        <v>71932.879999999888</v>
      </c>
    </row>
    <row r="9310" spans="2:6" x14ac:dyDescent="0.25">
      <c r="B9310" s="14">
        <v>9265</v>
      </c>
      <c r="C9310" s="17">
        <v>42</v>
      </c>
      <c r="D9310" s="17">
        <v>97.76</v>
      </c>
      <c r="E9310" s="17">
        <v>11699</v>
      </c>
      <c r="F9310" s="17">
        <v>-156951.24000000011</v>
      </c>
    </row>
    <row r="9311" spans="2:6" x14ac:dyDescent="0.25">
      <c r="B9311" s="14">
        <v>9266</v>
      </c>
      <c r="C9311" s="17">
        <v>42</v>
      </c>
      <c r="D9311" s="17">
        <v>85.91</v>
      </c>
      <c r="E9311" s="17">
        <v>14730</v>
      </c>
      <c r="F9311" s="17">
        <v>197155.70000000007</v>
      </c>
    </row>
    <row r="9312" spans="2:6" x14ac:dyDescent="0.25">
      <c r="B9312" s="14">
        <v>9267</v>
      </c>
      <c r="C9312" s="17">
        <v>41</v>
      </c>
      <c r="D9312" s="17">
        <v>75.86</v>
      </c>
      <c r="E9312" s="17">
        <v>21070</v>
      </c>
      <c r="F9312" s="17">
        <v>880689.8</v>
      </c>
    </row>
    <row r="9313" spans="2:6" x14ac:dyDescent="0.25">
      <c r="B9313" s="14">
        <v>9268</v>
      </c>
      <c r="C9313" s="17">
        <v>40</v>
      </c>
      <c r="D9313" s="17">
        <v>97.3</v>
      </c>
      <c r="E9313" s="17">
        <v>9098</v>
      </c>
      <c r="F9313" s="17">
        <v>-288653.40000000002</v>
      </c>
    </row>
    <row r="9314" spans="2:6" x14ac:dyDescent="0.25">
      <c r="B9314" s="14">
        <v>9269</v>
      </c>
      <c r="C9314" s="17">
        <v>40</v>
      </c>
      <c r="D9314" s="17">
        <v>92.97</v>
      </c>
      <c r="E9314" s="17">
        <v>24964</v>
      </c>
      <c r="F9314" s="17">
        <v>798372.91999999993</v>
      </c>
    </row>
    <row r="9315" spans="2:6" x14ac:dyDescent="0.25">
      <c r="B9315" s="14">
        <v>9270</v>
      </c>
      <c r="C9315" s="17">
        <v>42</v>
      </c>
      <c r="D9315" s="17">
        <v>75.38</v>
      </c>
      <c r="E9315" s="17">
        <v>18296</v>
      </c>
      <c r="F9315" s="17">
        <v>643319.52</v>
      </c>
    </row>
    <row r="9316" spans="2:6" x14ac:dyDescent="0.25">
      <c r="B9316" s="14">
        <v>9271</v>
      </c>
      <c r="C9316" s="17">
        <v>42</v>
      </c>
      <c r="D9316" s="17">
        <v>86.25</v>
      </c>
      <c r="E9316" s="17">
        <v>20600</v>
      </c>
      <c r="F9316" s="17">
        <v>607450</v>
      </c>
    </row>
    <row r="9317" spans="2:6" x14ac:dyDescent="0.25">
      <c r="B9317" s="14">
        <v>9272</v>
      </c>
      <c r="C9317" s="17">
        <v>44</v>
      </c>
      <c r="D9317" s="17">
        <v>76.17</v>
      </c>
      <c r="E9317" s="17">
        <v>16510</v>
      </c>
      <c r="F9317" s="17">
        <v>451483.30000000005</v>
      </c>
    </row>
    <row r="9318" spans="2:6" x14ac:dyDescent="0.25">
      <c r="B9318" s="14">
        <v>9273</v>
      </c>
      <c r="C9318" s="17">
        <v>39</v>
      </c>
      <c r="D9318" s="17">
        <v>86.82</v>
      </c>
      <c r="E9318" s="17">
        <v>19839</v>
      </c>
      <c r="F9318" s="17">
        <v>601818.02000000025</v>
      </c>
    </row>
    <row r="9319" spans="2:6" x14ac:dyDescent="0.25">
      <c r="B9319" s="14">
        <v>9274</v>
      </c>
      <c r="C9319" s="17">
        <v>40</v>
      </c>
      <c r="D9319" s="17">
        <v>100.66</v>
      </c>
      <c r="E9319" s="17">
        <v>10181</v>
      </c>
      <c r="F9319" s="17">
        <v>-256040.45999999996</v>
      </c>
    </row>
    <row r="9320" spans="2:6" x14ac:dyDescent="0.25">
      <c r="B9320" s="14">
        <v>9275</v>
      </c>
      <c r="C9320" s="17">
        <v>41</v>
      </c>
      <c r="D9320" s="17">
        <v>83.23</v>
      </c>
      <c r="E9320" s="17">
        <v>14135</v>
      </c>
      <c r="F9320" s="17">
        <v>206873.94999999995</v>
      </c>
    </row>
    <row r="9321" spans="2:6" x14ac:dyDescent="0.25">
      <c r="B9321" s="14">
        <v>9276</v>
      </c>
      <c r="C9321" s="17">
        <v>44</v>
      </c>
      <c r="D9321" s="17">
        <v>104.86</v>
      </c>
      <c r="E9321" s="17">
        <v>10982</v>
      </c>
      <c r="F9321" s="17">
        <v>-299362.52</v>
      </c>
    </row>
    <row r="9322" spans="2:6" x14ac:dyDescent="0.25">
      <c r="B9322" s="14">
        <v>9277</v>
      </c>
      <c r="C9322" s="17">
        <v>41</v>
      </c>
      <c r="D9322" s="17">
        <v>94.43</v>
      </c>
      <c r="E9322" s="17">
        <v>11768</v>
      </c>
      <c r="F9322" s="17">
        <v>-101908.24000000011</v>
      </c>
    </row>
    <row r="9323" spans="2:6" x14ac:dyDescent="0.25">
      <c r="B9323" s="14">
        <v>9278</v>
      </c>
      <c r="C9323" s="17">
        <v>43</v>
      </c>
      <c r="D9323" s="17">
        <v>95.84</v>
      </c>
      <c r="E9323" s="17">
        <v>4577</v>
      </c>
      <c r="F9323" s="17">
        <v>-574647.67999999993</v>
      </c>
    </row>
    <row r="9324" spans="2:6" x14ac:dyDescent="0.25">
      <c r="B9324" s="14">
        <v>9279</v>
      </c>
      <c r="C9324" s="17">
        <v>39</v>
      </c>
      <c r="D9324" s="17">
        <v>88.88</v>
      </c>
      <c r="E9324" s="17">
        <v>18208</v>
      </c>
      <c r="F9324" s="17">
        <v>444952.9600000002</v>
      </c>
    </row>
    <row r="9325" spans="2:6" x14ac:dyDescent="0.25">
      <c r="B9325" s="14">
        <v>9280</v>
      </c>
      <c r="C9325" s="17">
        <v>41</v>
      </c>
      <c r="D9325" s="17">
        <v>81.52</v>
      </c>
      <c r="E9325" s="17">
        <v>17847</v>
      </c>
      <c r="F9325" s="17">
        <v>514938.56000000006</v>
      </c>
    </row>
    <row r="9326" spans="2:6" x14ac:dyDescent="0.25">
      <c r="B9326" s="14">
        <v>9281</v>
      </c>
      <c r="C9326" s="17">
        <v>40</v>
      </c>
      <c r="D9326" s="17">
        <v>85.92</v>
      </c>
      <c r="E9326" s="17">
        <v>26318</v>
      </c>
      <c r="F9326" s="17">
        <v>1073319.44</v>
      </c>
    </row>
    <row r="9327" spans="2:6" x14ac:dyDescent="0.25">
      <c r="B9327" s="14">
        <v>9282</v>
      </c>
      <c r="C9327" s="17">
        <v>40</v>
      </c>
      <c r="D9327" s="17">
        <v>96</v>
      </c>
      <c r="E9327" s="17">
        <v>20547</v>
      </c>
      <c r="F9327" s="17">
        <v>444461</v>
      </c>
    </row>
    <row r="9328" spans="2:6" x14ac:dyDescent="0.25">
      <c r="B9328" s="14">
        <v>9283</v>
      </c>
      <c r="C9328" s="17">
        <v>44</v>
      </c>
      <c r="D9328" s="17">
        <v>101.24</v>
      </c>
      <c r="E9328" s="17">
        <v>14818</v>
      </c>
      <c r="F9328" s="17">
        <v>-53384.319999999949</v>
      </c>
    </row>
    <row r="9329" spans="2:6" x14ac:dyDescent="0.25">
      <c r="B9329" s="14">
        <v>9284</v>
      </c>
      <c r="C9329" s="17">
        <v>41</v>
      </c>
      <c r="D9329" s="17">
        <v>100.17</v>
      </c>
      <c r="E9329" s="17">
        <v>22689</v>
      </c>
      <c r="F9329" s="17">
        <v>462104.86999999988</v>
      </c>
    </row>
    <row r="9330" spans="2:6" x14ac:dyDescent="0.25">
      <c r="B9330" s="14">
        <v>9285</v>
      </c>
      <c r="C9330" s="17">
        <v>41</v>
      </c>
      <c r="D9330" s="17">
        <v>78.900000000000006</v>
      </c>
      <c r="E9330" s="17">
        <v>15045</v>
      </c>
      <c r="F9330" s="17">
        <v>340059.5</v>
      </c>
    </row>
    <row r="9331" spans="2:6" x14ac:dyDescent="0.25">
      <c r="B9331" s="14">
        <v>9286</v>
      </c>
      <c r="C9331" s="17">
        <v>43</v>
      </c>
      <c r="D9331" s="17">
        <v>101.78</v>
      </c>
      <c r="E9331" s="17">
        <v>12384</v>
      </c>
      <c r="F9331" s="17">
        <v>-178539.52000000002</v>
      </c>
    </row>
    <row r="9332" spans="2:6" x14ac:dyDescent="0.25">
      <c r="B9332" s="14">
        <v>9287</v>
      </c>
      <c r="C9332" s="17">
        <v>40</v>
      </c>
      <c r="D9332" s="17">
        <v>95.24</v>
      </c>
      <c r="E9332" s="17">
        <v>29904</v>
      </c>
      <c r="F9332" s="17">
        <v>1056679.04</v>
      </c>
    </row>
    <row r="9333" spans="2:6" x14ac:dyDescent="0.25">
      <c r="B9333" s="14">
        <v>9288</v>
      </c>
      <c r="C9333" s="17">
        <v>39</v>
      </c>
      <c r="D9333" s="17">
        <v>84.64</v>
      </c>
      <c r="E9333" s="17">
        <v>13078</v>
      </c>
      <c r="F9333" s="17">
        <v>135558.07999999996</v>
      </c>
    </row>
    <row r="9334" spans="2:6" x14ac:dyDescent="0.25">
      <c r="B9334" s="14">
        <v>9289</v>
      </c>
      <c r="C9334" s="17">
        <v>42</v>
      </c>
      <c r="D9334" s="17">
        <v>101.93</v>
      </c>
      <c r="E9334" s="17">
        <v>21775</v>
      </c>
      <c r="F9334" s="17">
        <v>349149.24999999977</v>
      </c>
    </row>
    <row r="9335" spans="2:6" x14ac:dyDescent="0.25">
      <c r="B9335" s="14">
        <v>9290</v>
      </c>
      <c r="C9335" s="17">
        <v>42</v>
      </c>
      <c r="D9335" s="17">
        <v>81.12</v>
      </c>
      <c r="E9335" s="17">
        <v>15429</v>
      </c>
      <c r="F9335" s="17">
        <v>320752.52</v>
      </c>
    </row>
    <row r="9336" spans="2:6" x14ac:dyDescent="0.25">
      <c r="B9336" s="14">
        <v>9291</v>
      </c>
      <c r="C9336" s="17">
        <v>39</v>
      </c>
      <c r="D9336" s="17">
        <v>76.67</v>
      </c>
      <c r="E9336" s="17">
        <v>13025</v>
      </c>
      <c r="F9336" s="17">
        <v>235373.25</v>
      </c>
    </row>
    <row r="9337" spans="2:6" x14ac:dyDescent="0.25">
      <c r="B9337" s="14">
        <v>9292</v>
      </c>
      <c r="C9337" s="17">
        <v>39</v>
      </c>
      <c r="D9337" s="17">
        <v>78.37</v>
      </c>
      <c r="E9337" s="17">
        <v>20272</v>
      </c>
      <c r="F9337" s="17">
        <v>804803.35999999987</v>
      </c>
    </row>
    <row r="9338" spans="2:6" x14ac:dyDescent="0.25">
      <c r="B9338" s="14">
        <v>9293</v>
      </c>
      <c r="C9338" s="17">
        <v>41</v>
      </c>
      <c r="D9338" s="17">
        <v>102.89</v>
      </c>
      <c r="E9338" s="17">
        <v>16293</v>
      </c>
      <c r="F9338" s="17">
        <v>47907.229999999981</v>
      </c>
    </row>
    <row r="9339" spans="2:6" x14ac:dyDescent="0.25">
      <c r="B9339" s="14">
        <v>9294</v>
      </c>
      <c r="C9339" s="17">
        <v>40</v>
      </c>
      <c r="D9339" s="17">
        <v>85.81</v>
      </c>
      <c r="E9339" s="17">
        <v>14291</v>
      </c>
      <c r="F9339" s="17">
        <v>195958.28999999992</v>
      </c>
    </row>
    <row r="9340" spans="2:6" x14ac:dyDescent="0.25">
      <c r="B9340" s="14">
        <v>9295</v>
      </c>
      <c r="C9340" s="17">
        <v>42</v>
      </c>
      <c r="D9340" s="17">
        <v>100.97</v>
      </c>
      <c r="E9340" s="17">
        <v>9633</v>
      </c>
      <c r="F9340" s="17">
        <v>-310263.01</v>
      </c>
    </row>
    <row r="9341" spans="2:6" x14ac:dyDescent="0.25">
      <c r="B9341" s="14">
        <v>9296</v>
      </c>
      <c r="C9341" s="17">
        <v>43</v>
      </c>
      <c r="D9341" s="17">
        <v>100.67</v>
      </c>
      <c r="E9341" s="17">
        <v>16493</v>
      </c>
      <c r="F9341" s="17">
        <v>62557.689999999944</v>
      </c>
    </row>
    <row r="9342" spans="2:6" x14ac:dyDescent="0.25">
      <c r="B9342" s="14">
        <v>9297</v>
      </c>
      <c r="C9342" s="17">
        <v>41</v>
      </c>
      <c r="D9342" s="17">
        <v>84.06</v>
      </c>
      <c r="E9342" s="17">
        <v>21345</v>
      </c>
      <c r="F9342" s="17">
        <v>728249.3</v>
      </c>
    </row>
    <row r="9343" spans="2:6" x14ac:dyDescent="0.25">
      <c r="B9343" s="14">
        <v>9298</v>
      </c>
      <c r="C9343" s="17">
        <v>43</v>
      </c>
      <c r="D9343" s="17">
        <v>81.11</v>
      </c>
      <c r="E9343" s="17">
        <v>18033</v>
      </c>
      <c r="F9343" s="17">
        <v>500491.37000000011</v>
      </c>
    </row>
    <row r="9344" spans="2:6" x14ac:dyDescent="0.25">
      <c r="B9344" s="14">
        <v>9299</v>
      </c>
      <c r="C9344" s="17">
        <v>44</v>
      </c>
      <c r="D9344" s="17">
        <v>100.03</v>
      </c>
      <c r="E9344" s="17">
        <v>15346</v>
      </c>
      <c r="F9344" s="17">
        <v>-6430.3800000000047</v>
      </c>
    </row>
    <row r="9345" spans="2:6" x14ac:dyDescent="0.25">
      <c r="B9345" s="14">
        <v>9300</v>
      </c>
      <c r="C9345" s="17">
        <v>44</v>
      </c>
      <c r="D9345" s="17">
        <v>90.65</v>
      </c>
      <c r="E9345" s="17">
        <v>18164</v>
      </c>
      <c r="F9345" s="17">
        <v>318853.39999999991</v>
      </c>
    </row>
    <row r="9346" spans="2:6" x14ac:dyDescent="0.25">
      <c r="B9346" s="14">
        <v>9301</v>
      </c>
      <c r="C9346" s="17">
        <v>40</v>
      </c>
      <c r="D9346" s="17">
        <v>76.33</v>
      </c>
      <c r="E9346" s="17">
        <v>14814</v>
      </c>
      <c r="F9346" s="17">
        <v>374673.38000000012</v>
      </c>
    </row>
    <row r="9347" spans="2:6" x14ac:dyDescent="0.25">
      <c r="B9347" s="14">
        <v>9302</v>
      </c>
      <c r="C9347" s="17">
        <v>44</v>
      </c>
      <c r="D9347" s="17">
        <v>84.09</v>
      </c>
      <c r="E9347" s="17">
        <v>20091</v>
      </c>
      <c r="F9347" s="17">
        <v>574652.80999999982</v>
      </c>
    </row>
    <row r="9348" spans="2:6" x14ac:dyDescent="0.25">
      <c r="B9348" s="14">
        <v>9303</v>
      </c>
      <c r="C9348" s="17">
        <v>43</v>
      </c>
      <c r="D9348" s="17">
        <v>89.56</v>
      </c>
      <c r="E9348" s="17">
        <v>14618</v>
      </c>
      <c r="F9348" s="17">
        <v>121219.91999999993</v>
      </c>
    </row>
    <row r="9349" spans="2:6" x14ac:dyDescent="0.25">
      <c r="B9349" s="14">
        <v>9304</v>
      </c>
      <c r="C9349" s="17">
        <v>43</v>
      </c>
      <c r="D9349" s="17">
        <v>96.66</v>
      </c>
      <c r="E9349" s="17">
        <v>11485</v>
      </c>
      <c r="F9349" s="17">
        <v>-168480.09999999998</v>
      </c>
    </row>
    <row r="9350" spans="2:6" x14ac:dyDescent="0.25">
      <c r="B9350" s="14">
        <v>9305</v>
      </c>
      <c r="C9350" s="17">
        <v>43</v>
      </c>
      <c r="D9350" s="17">
        <v>87.08</v>
      </c>
      <c r="E9350" s="17">
        <v>18337</v>
      </c>
      <c r="F9350" s="17">
        <v>413786.04000000004</v>
      </c>
    </row>
    <row r="9351" spans="2:6" x14ac:dyDescent="0.25">
      <c r="B9351" s="14">
        <v>9306</v>
      </c>
      <c r="C9351" s="17">
        <v>41</v>
      </c>
      <c r="D9351" s="17">
        <v>83.57</v>
      </c>
      <c r="E9351" s="17">
        <v>12921</v>
      </c>
      <c r="F9351" s="17">
        <v>111710.03000000014</v>
      </c>
    </row>
    <row r="9352" spans="2:6" x14ac:dyDescent="0.25">
      <c r="B9352" s="14">
        <v>9307</v>
      </c>
      <c r="C9352" s="17">
        <v>39</v>
      </c>
      <c r="D9352" s="17">
        <v>98.82</v>
      </c>
      <c r="E9352" s="17">
        <v>12466</v>
      </c>
      <c r="F9352" s="17">
        <v>-87330.119999999879</v>
      </c>
    </row>
    <row r="9353" spans="2:6" x14ac:dyDescent="0.25">
      <c r="B9353" s="14">
        <v>9308</v>
      </c>
      <c r="C9353" s="17">
        <v>41</v>
      </c>
      <c r="D9353" s="17">
        <v>96.83</v>
      </c>
      <c r="E9353" s="17">
        <v>22872</v>
      </c>
      <c r="F9353" s="17">
        <v>549080.24</v>
      </c>
    </row>
    <row r="9354" spans="2:6" x14ac:dyDescent="0.25">
      <c r="B9354" s="14">
        <v>9309</v>
      </c>
      <c r="C9354" s="17">
        <v>41</v>
      </c>
      <c r="D9354" s="17">
        <v>93.98</v>
      </c>
      <c r="E9354" s="17">
        <v>21009</v>
      </c>
      <c r="F9354" s="17">
        <v>494996.17999999993</v>
      </c>
    </row>
    <row r="9355" spans="2:6" x14ac:dyDescent="0.25">
      <c r="B9355" s="14">
        <v>9310</v>
      </c>
      <c r="C9355" s="17">
        <v>43</v>
      </c>
      <c r="D9355" s="17">
        <v>104.62</v>
      </c>
      <c r="E9355" s="17">
        <v>27610</v>
      </c>
      <c r="F9355" s="17">
        <v>568601.79999999981</v>
      </c>
    </row>
    <row r="9356" spans="2:6" x14ac:dyDescent="0.25">
      <c r="B9356" s="14">
        <v>9311</v>
      </c>
      <c r="C9356" s="17">
        <v>40</v>
      </c>
      <c r="D9356" s="17">
        <v>83.81</v>
      </c>
      <c r="E9356" s="17">
        <v>12034</v>
      </c>
      <c r="F9356" s="17">
        <v>54836.459999999963</v>
      </c>
    </row>
    <row r="9357" spans="2:6" x14ac:dyDescent="0.25">
      <c r="B9357" s="14">
        <v>9312</v>
      </c>
      <c r="C9357" s="17">
        <v>41</v>
      </c>
      <c r="D9357" s="17">
        <v>99.31</v>
      </c>
      <c r="E9357" s="17">
        <v>14003</v>
      </c>
      <c r="F9357" s="17">
        <v>-28163.930000000051</v>
      </c>
    </row>
    <row r="9358" spans="2:6" x14ac:dyDescent="0.25">
      <c r="B9358" s="14">
        <v>9313</v>
      </c>
      <c r="C9358" s="17">
        <v>39</v>
      </c>
      <c r="D9358" s="17">
        <v>99.55</v>
      </c>
      <c r="E9358" s="17">
        <v>20009</v>
      </c>
      <c r="F9358" s="17">
        <v>359544.05000000005</v>
      </c>
    </row>
    <row r="9359" spans="2:6" x14ac:dyDescent="0.25">
      <c r="B9359" s="14">
        <v>9314</v>
      </c>
      <c r="C9359" s="17">
        <v>39</v>
      </c>
      <c r="D9359" s="17">
        <v>80.680000000000007</v>
      </c>
      <c r="E9359" s="17">
        <v>22006</v>
      </c>
      <c r="F9359" s="17">
        <v>895515.91999999993</v>
      </c>
    </row>
    <row r="9360" spans="2:6" x14ac:dyDescent="0.25">
      <c r="B9360" s="14">
        <v>9315</v>
      </c>
      <c r="C9360" s="17">
        <v>44</v>
      </c>
      <c r="D9360" s="17">
        <v>87.36</v>
      </c>
      <c r="E9360" s="17">
        <v>14283</v>
      </c>
      <c r="F9360" s="17">
        <v>116102.12</v>
      </c>
    </row>
    <row r="9361" spans="2:6" x14ac:dyDescent="0.25">
      <c r="B9361" s="14">
        <v>9316</v>
      </c>
      <c r="C9361" s="17">
        <v>45</v>
      </c>
      <c r="D9361" s="17">
        <v>85.39</v>
      </c>
      <c r="E9361" s="17">
        <v>12591</v>
      </c>
      <c r="F9361" s="17">
        <v>13868.510000000009</v>
      </c>
    </row>
    <row r="9362" spans="2:6" x14ac:dyDescent="0.25">
      <c r="B9362" s="14">
        <v>9317</v>
      </c>
      <c r="C9362" s="17">
        <v>42</v>
      </c>
      <c r="D9362" s="17">
        <v>81.510000000000005</v>
      </c>
      <c r="E9362" s="17">
        <v>12274</v>
      </c>
      <c r="F9362" s="17">
        <v>76564.259999999893</v>
      </c>
    </row>
    <row r="9363" spans="2:6" x14ac:dyDescent="0.25">
      <c r="B9363" s="14">
        <v>9318</v>
      </c>
      <c r="C9363" s="17">
        <v>42</v>
      </c>
      <c r="D9363" s="17">
        <v>91.92</v>
      </c>
      <c r="E9363" s="17">
        <v>24130</v>
      </c>
      <c r="F9363" s="17">
        <v>720380.39999999991</v>
      </c>
    </row>
    <row r="9364" spans="2:6" x14ac:dyDescent="0.25">
      <c r="B9364" s="14">
        <v>9319</v>
      </c>
      <c r="C9364" s="17">
        <v>44</v>
      </c>
      <c r="D9364" s="17">
        <v>81.8</v>
      </c>
      <c r="E9364" s="17">
        <v>15414</v>
      </c>
      <c r="F9364" s="17">
        <v>278304.80000000005</v>
      </c>
    </row>
    <row r="9365" spans="2:6" x14ac:dyDescent="0.25">
      <c r="B9365" s="14">
        <v>9320</v>
      </c>
      <c r="C9365" s="17">
        <v>45</v>
      </c>
      <c r="D9365" s="17">
        <v>81.23</v>
      </c>
      <c r="E9365" s="17">
        <v>17556</v>
      </c>
      <c r="F9365" s="17">
        <v>427550.11999999988</v>
      </c>
    </row>
    <row r="9366" spans="2:6" x14ac:dyDescent="0.25">
      <c r="B9366" s="14">
        <v>9321</v>
      </c>
      <c r="C9366" s="17">
        <v>42</v>
      </c>
      <c r="D9366" s="17">
        <v>104.95</v>
      </c>
      <c r="E9366" s="17">
        <v>21685</v>
      </c>
      <c r="F9366" s="17">
        <v>278704.25</v>
      </c>
    </row>
    <row r="9367" spans="2:6" x14ac:dyDescent="0.25">
      <c r="B9367" s="14">
        <v>9322</v>
      </c>
      <c r="C9367" s="17">
        <v>42</v>
      </c>
      <c r="D9367" s="17">
        <v>81.28</v>
      </c>
      <c r="E9367" s="17">
        <v>20539</v>
      </c>
      <c r="F9367" s="17">
        <v>705213.08000000007</v>
      </c>
    </row>
    <row r="9368" spans="2:6" x14ac:dyDescent="0.25">
      <c r="B9368" s="14">
        <v>9323</v>
      </c>
      <c r="C9368" s="17">
        <v>43</v>
      </c>
      <c r="D9368" s="17">
        <v>98.12</v>
      </c>
      <c r="E9368" s="17">
        <v>12518</v>
      </c>
      <c r="F9368" s="17">
        <v>-125458.16000000003</v>
      </c>
    </row>
    <row r="9369" spans="2:6" x14ac:dyDescent="0.25">
      <c r="B9369" s="14">
        <v>9324</v>
      </c>
      <c r="C9369" s="17">
        <v>39</v>
      </c>
      <c r="D9369" s="17">
        <v>83.42</v>
      </c>
      <c r="E9369" s="17">
        <v>20244</v>
      </c>
      <c r="F9369" s="17">
        <v>700285.52</v>
      </c>
    </row>
    <row r="9370" spans="2:6" x14ac:dyDescent="0.25">
      <c r="B9370" s="14">
        <v>9325</v>
      </c>
      <c r="C9370" s="17">
        <v>41</v>
      </c>
      <c r="D9370" s="17">
        <v>100.09</v>
      </c>
      <c r="E9370" s="17">
        <v>19376</v>
      </c>
      <c r="F9370" s="17">
        <v>272064.15999999992</v>
      </c>
    </row>
    <row r="9371" spans="2:6" x14ac:dyDescent="0.25">
      <c r="B9371" s="14">
        <v>9326</v>
      </c>
      <c r="C9371" s="17">
        <v>42</v>
      </c>
      <c r="D9371" s="17">
        <v>80.55</v>
      </c>
      <c r="E9371" s="17">
        <v>23960</v>
      </c>
      <c r="F9371" s="17">
        <v>981742</v>
      </c>
    </row>
    <row r="9372" spans="2:6" x14ac:dyDescent="0.25">
      <c r="B9372" s="14">
        <v>9327</v>
      </c>
      <c r="C9372" s="17">
        <v>42</v>
      </c>
      <c r="D9372" s="17">
        <v>81.87</v>
      </c>
      <c r="E9372" s="17">
        <v>18285</v>
      </c>
      <c r="F9372" s="17">
        <v>523752.04999999981</v>
      </c>
    </row>
    <row r="9373" spans="2:6" x14ac:dyDescent="0.25">
      <c r="B9373" s="14">
        <v>9328</v>
      </c>
      <c r="C9373" s="17">
        <v>44</v>
      </c>
      <c r="D9373" s="17">
        <v>103.79</v>
      </c>
      <c r="E9373" s="17">
        <v>16973</v>
      </c>
      <c r="F9373" s="17">
        <v>19187.329999999842</v>
      </c>
    </row>
    <row r="9374" spans="2:6" x14ac:dyDescent="0.25">
      <c r="B9374" s="14">
        <v>9329</v>
      </c>
      <c r="C9374" s="17">
        <v>39</v>
      </c>
      <c r="D9374" s="17">
        <v>88.34</v>
      </c>
      <c r="E9374" s="17">
        <v>32784</v>
      </c>
      <c r="F9374" s="17">
        <v>1499301.44</v>
      </c>
    </row>
    <row r="9375" spans="2:6" x14ac:dyDescent="0.25">
      <c r="B9375" s="14">
        <v>9330</v>
      </c>
      <c r="C9375" s="17">
        <v>42</v>
      </c>
      <c r="D9375" s="17">
        <v>102.94</v>
      </c>
      <c r="E9375" s="17">
        <v>22372</v>
      </c>
      <c r="F9375" s="17">
        <v>359430.32000000007</v>
      </c>
    </row>
    <row r="9376" spans="2:6" x14ac:dyDescent="0.25">
      <c r="B9376" s="14">
        <v>9331</v>
      </c>
      <c r="C9376" s="17">
        <v>39</v>
      </c>
      <c r="D9376" s="17">
        <v>92.92</v>
      </c>
      <c r="E9376" s="17">
        <v>15824</v>
      </c>
      <c r="F9376" s="17">
        <v>211473.91999999993</v>
      </c>
    </row>
    <row r="9377" spans="2:6" x14ac:dyDescent="0.25">
      <c r="B9377" s="14">
        <v>9332</v>
      </c>
      <c r="C9377" s="17">
        <v>42</v>
      </c>
      <c r="D9377" s="17">
        <v>93.27</v>
      </c>
      <c r="E9377" s="17">
        <v>20445</v>
      </c>
      <c r="F9377" s="17">
        <v>452959.85000000009</v>
      </c>
    </row>
    <row r="9378" spans="2:6" x14ac:dyDescent="0.25">
      <c r="B9378" s="14">
        <v>9333</v>
      </c>
      <c r="C9378" s="17">
        <v>41</v>
      </c>
      <c r="D9378" s="17">
        <v>77.61</v>
      </c>
      <c r="E9378" s="17">
        <v>23416</v>
      </c>
      <c r="F9378" s="17">
        <v>1032412.24</v>
      </c>
    </row>
    <row r="9379" spans="2:6" x14ac:dyDescent="0.25">
      <c r="B9379" s="14">
        <v>9334</v>
      </c>
      <c r="C9379" s="17">
        <v>44</v>
      </c>
      <c r="D9379" s="17">
        <v>81.569999999999993</v>
      </c>
      <c r="E9379" s="17">
        <v>17464</v>
      </c>
      <c r="F9379" s="17">
        <v>432381.52</v>
      </c>
    </row>
    <row r="9380" spans="2:6" x14ac:dyDescent="0.25">
      <c r="B9380" s="14">
        <v>9335</v>
      </c>
      <c r="C9380" s="17">
        <v>42</v>
      </c>
      <c r="D9380" s="17">
        <v>91.32</v>
      </c>
      <c r="E9380" s="17">
        <v>15275</v>
      </c>
      <c r="F9380" s="17">
        <v>153262.00000000012</v>
      </c>
    </row>
    <row r="9381" spans="2:6" x14ac:dyDescent="0.25">
      <c r="B9381" s="14">
        <v>9336</v>
      </c>
      <c r="C9381" s="17">
        <v>42</v>
      </c>
      <c r="D9381" s="17">
        <v>79.42</v>
      </c>
      <c r="E9381" s="17">
        <v>18304</v>
      </c>
      <c r="F9381" s="17">
        <v>570024.32000000007</v>
      </c>
    </row>
    <row r="9382" spans="2:6" x14ac:dyDescent="0.25">
      <c r="B9382" s="14">
        <v>9337</v>
      </c>
      <c r="C9382" s="17">
        <v>44</v>
      </c>
      <c r="D9382" s="17">
        <v>75.03</v>
      </c>
      <c r="E9382" s="17">
        <v>20070</v>
      </c>
      <c r="F9382" s="17">
        <v>754997.89999999991</v>
      </c>
    </row>
    <row r="9383" spans="2:6" x14ac:dyDescent="0.25">
      <c r="B9383" s="14">
        <v>9338</v>
      </c>
      <c r="C9383" s="17">
        <v>43</v>
      </c>
      <c r="D9383" s="17">
        <v>100.98</v>
      </c>
      <c r="E9383" s="17">
        <v>4740</v>
      </c>
      <c r="F9383" s="17">
        <v>-589205.19999999995</v>
      </c>
    </row>
    <row r="9384" spans="2:6" x14ac:dyDescent="0.25">
      <c r="B9384" s="14">
        <v>9339</v>
      </c>
      <c r="C9384" s="17">
        <v>44</v>
      </c>
      <c r="D9384" s="17">
        <v>80.95</v>
      </c>
      <c r="E9384" s="17">
        <v>11434</v>
      </c>
      <c r="F9384" s="17">
        <v>-3312.3000000000466</v>
      </c>
    </row>
    <row r="9385" spans="2:6" x14ac:dyDescent="0.25">
      <c r="B9385" s="14">
        <v>9340</v>
      </c>
      <c r="C9385" s="17">
        <v>39</v>
      </c>
      <c r="D9385" s="17">
        <v>98.41</v>
      </c>
      <c r="E9385" s="17">
        <v>18046</v>
      </c>
      <c r="F9385" s="17">
        <v>261453.14000000013</v>
      </c>
    </row>
    <row r="9386" spans="2:6" x14ac:dyDescent="0.25">
      <c r="B9386" s="14">
        <v>9341</v>
      </c>
      <c r="C9386" s="17">
        <v>43</v>
      </c>
      <c r="D9386" s="17">
        <v>95.96</v>
      </c>
      <c r="E9386" s="17">
        <v>20308</v>
      </c>
      <c r="F9386" s="17">
        <v>369292.32000000007</v>
      </c>
    </row>
    <row r="9387" spans="2:6" x14ac:dyDescent="0.25">
      <c r="B9387" s="14">
        <v>9342</v>
      </c>
      <c r="C9387" s="17">
        <v>44</v>
      </c>
      <c r="D9387" s="17">
        <v>101.74</v>
      </c>
      <c r="E9387" s="17">
        <v>17572</v>
      </c>
      <c r="F9387" s="17">
        <v>85884.720000000088</v>
      </c>
    </row>
    <row r="9388" spans="2:6" x14ac:dyDescent="0.25">
      <c r="B9388" s="14">
        <v>9343</v>
      </c>
      <c r="C9388" s="17">
        <v>42</v>
      </c>
      <c r="D9388" s="17">
        <v>95.22</v>
      </c>
      <c r="E9388" s="17">
        <v>23248</v>
      </c>
      <c r="F9388" s="17">
        <v>586261.43999999994</v>
      </c>
    </row>
    <row r="9389" spans="2:6" x14ac:dyDescent="0.25">
      <c r="B9389" s="14">
        <v>9344</v>
      </c>
      <c r="C9389" s="17">
        <v>41</v>
      </c>
      <c r="D9389" s="17">
        <v>90.13</v>
      </c>
      <c r="E9389" s="17">
        <v>10519</v>
      </c>
      <c r="F9389" s="17">
        <v>-136075.46999999997</v>
      </c>
    </row>
    <row r="9390" spans="2:6" x14ac:dyDescent="0.25">
      <c r="B9390" s="14">
        <v>9345</v>
      </c>
      <c r="C9390" s="17">
        <v>42</v>
      </c>
      <c r="D9390" s="17">
        <v>86.58</v>
      </c>
      <c r="E9390" s="17">
        <v>22143</v>
      </c>
      <c r="F9390" s="17">
        <v>709310.06</v>
      </c>
    </row>
    <row r="9391" spans="2:6" x14ac:dyDescent="0.25">
      <c r="B9391" s="14">
        <v>9346</v>
      </c>
      <c r="C9391" s="17">
        <v>39</v>
      </c>
      <c r="D9391" s="17">
        <v>78.14</v>
      </c>
      <c r="E9391" s="17">
        <v>18830</v>
      </c>
      <c r="F9391" s="17">
        <v>691423.8</v>
      </c>
    </row>
    <row r="9392" spans="2:6" x14ac:dyDescent="0.25">
      <c r="B9392" s="14">
        <v>9347</v>
      </c>
      <c r="C9392" s="17">
        <v>42</v>
      </c>
      <c r="D9392" s="17">
        <v>84.63</v>
      </c>
      <c r="E9392" s="17">
        <v>22941</v>
      </c>
      <c r="F9392" s="17">
        <v>810240.17000000016</v>
      </c>
    </row>
    <row r="9393" spans="2:6" x14ac:dyDescent="0.25">
      <c r="B9393" s="14">
        <v>9348</v>
      </c>
      <c r="C9393" s="17">
        <v>42</v>
      </c>
      <c r="D9393" s="17">
        <v>87.98</v>
      </c>
      <c r="E9393" s="17">
        <v>19759</v>
      </c>
      <c r="F9393" s="17">
        <v>513766.17999999993</v>
      </c>
    </row>
    <row r="9394" spans="2:6" x14ac:dyDescent="0.25">
      <c r="B9394" s="14">
        <v>9349</v>
      </c>
      <c r="C9394" s="17">
        <v>41</v>
      </c>
      <c r="D9394" s="17">
        <v>94.51</v>
      </c>
      <c r="E9394" s="17">
        <v>20246</v>
      </c>
      <c r="F9394" s="17">
        <v>435418.5399999998</v>
      </c>
    </row>
    <row r="9395" spans="2:6" x14ac:dyDescent="0.25">
      <c r="B9395" s="14">
        <v>9350</v>
      </c>
      <c r="C9395" s="17">
        <v>44</v>
      </c>
      <c r="D9395" s="17">
        <v>96.59</v>
      </c>
      <c r="E9395" s="17">
        <v>24158</v>
      </c>
      <c r="F9395" s="17">
        <v>561068.78</v>
      </c>
    </row>
    <row r="9396" spans="2:6" x14ac:dyDescent="0.25">
      <c r="B9396" s="14">
        <v>9351</v>
      </c>
      <c r="C9396" s="17">
        <v>42</v>
      </c>
      <c r="D9396" s="17">
        <v>75.5</v>
      </c>
      <c r="E9396" s="17">
        <v>17222</v>
      </c>
      <c r="F9396" s="17">
        <v>553593</v>
      </c>
    </row>
    <row r="9397" spans="2:6" x14ac:dyDescent="0.25">
      <c r="B9397" s="14">
        <v>9352</v>
      </c>
      <c r="C9397" s="17">
        <v>40</v>
      </c>
      <c r="D9397" s="17">
        <v>79.84</v>
      </c>
      <c r="E9397" s="17">
        <v>21487</v>
      </c>
      <c r="F9397" s="17">
        <v>850910.91999999993</v>
      </c>
    </row>
    <row r="9398" spans="2:6" x14ac:dyDescent="0.25">
      <c r="B9398" s="14">
        <v>9353</v>
      </c>
      <c r="C9398" s="17">
        <v>44</v>
      </c>
      <c r="D9398" s="17">
        <v>92.18</v>
      </c>
      <c r="E9398" s="17">
        <v>19526</v>
      </c>
      <c r="F9398" s="17">
        <v>376623.31999999983</v>
      </c>
    </row>
    <row r="9399" spans="2:6" x14ac:dyDescent="0.25">
      <c r="B9399" s="14">
        <v>9354</v>
      </c>
      <c r="C9399" s="17">
        <v>42</v>
      </c>
      <c r="D9399" s="17">
        <v>89.06</v>
      </c>
      <c r="E9399" s="17">
        <v>19708</v>
      </c>
      <c r="F9399" s="17">
        <v>488961.52</v>
      </c>
    </row>
    <row r="9400" spans="2:6" x14ac:dyDescent="0.25">
      <c r="B9400" s="14">
        <v>9355</v>
      </c>
      <c r="C9400" s="17">
        <v>45</v>
      </c>
      <c r="D9400" s="17">
        <v>99.74</v>
      </c>
      <c r="E9400" s="17">
        <v>21857</v>
      </c>
      <c r="F9400" s="17">
        <v>335960.82000000007</v>
      </c>
    </row>
    <row r="9401" spans="2:6" x14ac:dyDescent="0.25">
      <c r="B9401" s="14">
        <v>9356</v>
      </c>
      <c r="C9401" s="17">
        <v>41</v>
      </c>
      <c r="D9401" s="17">
        <v>95.36</v>
      </c>
      <c r="E9401" s="17">
        <v>13461</v>
      </c>
      <c r="F9401" s="17">
        <v>-6802.9599999999627</v>
      </c>
    </row>
    <row r="9402" spans="2:6" x14ac:dyDescent="0.25">
      <c r="B9402" s="14">
        <v>9357</v>
      </c>
      <c r="C9402" s="17">
        <v>39</v>
      </c>
      <c r="D9402" s="17">
        <v>104.3</v>
      </c>
      <c r="E9402" s="17">
        <v>19496</v>
      </c>
      <c r="F9402" s="17">
        <v>235927.19999999995</v>
      </c>
    </row>
    <row r="9403" spans="2:6" x14ac:dyDescent="0.25">
      <c r="B9403" s="14">
        <v>9358</v>
      </c>
      <c r="C9403" s="17">
        <v>42</v>
      </c>
      <c r="D9403" s="17">
        <v>91.51</v>
      </c>
      <c r="E9403" s="17">
        <v>12896</v>
      </c>
      <c r="F9403" s="17">
        <v>-5440.9600000000792</v>
      </c>
    </row>
    <row r="9404" spans="2:6" x14ac:dyDescent="0.25">
      <c r="B9404" s="14">
        <v>9359</v>
      </c>
      <c r="C9404" s="17">
        <v>44</v>
      </c>
      <c r="D9404" s="17">
        <v>81.33</v>
      </c>
      <c r="E9404" s="17">
        <v>6175</v>
      </c>
      <c r="F9404" s="17">
        <v>-395087.75</v>
      </c>
    </row>
    <row r="9405" spans="2:6" x14ac:dyDescent="0.25">
      <c r="B9405" s="14">
        <v>9360</v>
      </c>
      <c r="C9405" s="17">
        <v>43</v>
      </c>
      <c r="D9405" s="17">
        <v>87.65</v>
      </c>
      <c r="E9405" s="17">
        <v>18053</v>
      </c>
      <c r="F9405" s="17">
        <v>383922.54999999981</v>
      </c>
    </row>
    <row r="9406" spans="2:6" x14ac:dyDescent="0.25">
      <c r="B9406" s="14">
        <v>9361</v>
      </c>
      <c r="C9406" s="17">
        <v>42</v>
      </c>
      <c r="D9406" s="17">
        <v>82.54</v>
      </c>
      <c r="E9406" s="17">
        <v>20870</v>
      </c>
      <c r="F9406" s="17">
        <v>703980.2</v>
      </c>
    </row>
    <row r="9407" spans="2:6" x14ac:dyDescent="0.25">
      <c r="B9407" s="14">
        <v>9362</v>
      </c>
      <c r="C9407" s="17">
        <v>44</v>
      </c>
      <c r="D9407" s="17">
        <v>98.72</v>
      </c>
      <c r="E9407" s="17">
        <v>17939</v>
      </c>
      <c r="F9407" s="17">
        <v>159606.92000000004</v>
      </c>
    </row>
    <row r="9408" spans="2:6" x14ac:dyDescent="0.25">
      <c r="B9408" s="14">
        <v>9363</v>
      </c>
      <c r="C9408" s="17">
        <v>44</v>
      </c>
      <c r="D9408" s="17">
        <v>88.73</v>
      </c>
      <c r="E9408" s="17">
        <v>22699</v>
      </c>
      <c r="F9408" s="17">
        <v>654262.73</v>
      </c>
    </row>
    <row r="9409" spans="2:6" x14ac:dyDescent="0.25">
      <c r="B9409" s="14">
        <v>9364</v>
      </c>
      <c r="C9409" s="17">
        <v>42</v>
      </c>
      <c r="D9409" s="17">
        <v>97.08</v>
      </c>
      <c r="E9409" s="17">
        <v>20211</v>
      </c>
      <c r="F9409" s="17">
        <v>361043.12000000011</v>
      </c>
    </row>
    <row r="9410" spans="2:6" x14ac:dyDescent="0.25">
      <c r="B9410" s="14">
        <v>9365</v>
      </c>
      <c r="C9410" s="17">
        <v>44</v>
      </c>
      <c r="D9410" s="17">
        <v>103.32</v>
      </c>
      <c r="E9410" s="17">
        <v>20845</v>
      </c>
      <c r="F9410" s="17">
        <v>227269.60000000009</v>
      </c>
    </row>
    <row r="9411" spans="2:6" x14ac:dyDescent="0.25">
      <c r="B9411" s="14">
        <v>9366</v>
      </c>
      <c r="C9411" s="17">
        <v>42</v>
      </c>
      <c r="D9411" s="17">
        <v>80.92</v>
      </c>
      <c r="E9411" s="17">
        <v>12582</v>
      </c>
      <c r="F9411" s="17">
        <v>107238.55999999994</v>
      </c>
    </row>
    <row r="9412" spans="2:6" x14ac:dyDescent="0.25">
      <c r="B9412" s="14">
        <v>9367</v>
      </c>
      <c r="C9412" s="17">
        <v>42</v>
      </c>
      <c r="D9412" s="17">
        <v>90.58</v>
      </c>
      <c r="E9412" s="17">
        <v>12061</v>
      </c>
      <c r="F9412" s="17">
        <v>-48908.380000000005</v>
      </c>
    </row>
    <row r="9413" spans="2:6" x14ac:dyDescent="0.25">
      <c r="B9413" s="14">
        <v>9368</v>
      </c>
      <c r="C9413" s="17">
        <v>40</v>
      </c>
      <c r="D9413" s="17">
        <v>88.72</v>
      </c>
      <c r="E9413" s="17">
        <v>17326</v>
      </c>
      <c r="F9413" s="17">
        <v>367671.28</v>
      </c>
    </row>
    <row r="9414" spans="2:6" x14ac:dyDescent="0.25">
      <c r="B9414" s="14">
        <v>9369</v>
      </c>
      <c r="C9414" s="17">
        <v>42</v>
      </c>
      <c r="D9414" s="17">
        <v>100.12</v>
      </c>
      <c r="E9414" s="17">
        <v>22148</v>
      </c>
      <c r="F9414" s="17">
        <v>409778.24</v>
      </c>
    </row>
    <row r="9415" spans="2:6" x14ac:dyDescent="0.25">
      <c r="B9415" s="14">
        <v>9370</v>
      </c>
      <c r="C9415" s="17">
        <v>39</v>
      </c>
      <c r="D9415" s="17">
        <v>100.99</v>
      </c>
      <c r="E9415" s="17">
        <v>7753</v>
      </c>
      <c r="F9415" s="17">
        <v>-392495.47</v>
      </c>
    </row>
    <row r="9416" spans="2:6" x14ac:dyDescent="0.25">
      <c r="B9416" s="14">
        <v>9371</v>
      </c>
      <c r="C9416" s="17">
        <v>40</v>
      </c>
      <c r="D9416" s="17">
        <v>77.44</v>
      </c>
      <c r="E9416" s="17">
        <v>12877</v>
      </c>
      <c r="F9416" s="17">
        <v>200248.12000000011</v>
      </c>
    </row>
    <row r="9417" spans="2:6" x14ac:dyDescent="0.25">
      <c r="B9417" s="14">
        <v>9372</v>
      </c>
      <c r="C9417" s="17">
        <v>42</v>
      </c>
      <c r="D9417" s="17">
        <v>96.09</v>
      </c>
      <c r="E9417" s="17">
        <v>12398</v>
      </c>
      <c r="F9417" s="17">
        <v>-94837.820000000065</v>
      </c>
    </row>
    <row r="9418" spans="2:6" x14ac:dyDescent="0.25">
      <c r="B9418" s="14">
        <v>9373</v>
      </c>
      <c r="C9418" s="17">
        <v>41</v>
      </c>
      <c r="D9418" s="17">
        <v>102.5</v>
      </c>
      <c r="E9418" s="17">
        <v>23778</v>
      </c>
      <c r="F9418" s="17">
        <v>469679</v>
      </c>
    </row>
    <row r="9419" spans="2:6" x14ac:dyDescent="0.25">
      <c r="B9419" s="14">
        <v>9374</v>
      </c>
      <c r="C9419" s="17">
        <v>40</v>
      </c>
      <c r="D9419" s="17">
        <v>104.72</v>
      </c>
      <c r="E9419" s="17">
        <v>18040</v>
      </c>
      <c r="F9419" s="17">
        <v>129211.20000000007</v>
      </c>
    </row>
    <row r="9420" spans="2:6" x14ac:dyDescent="0.25">
      <c r="B9420" s="14">
        <v>9375</v>
      </c>
      <c r="C9420" s="17">
        <v>41</v>
      </c>
      <c r="D9420" s="17">
        <v>100.99</v>
      </c>
      <c r="E9420" s="17">
        <v>14629</v>
      </c>
      <c r="F9420" s="17">
        <v>-16000.709999999963</v>
      </c>
    </row>
    <row r="9421" spans="2:6" x14ac:dyDescent="0.25">
      <c r="B9421" s="14">
        <v>9376</v>
      </c>
      <c r="C9421" s="17">
        <v>43</v>
      </c>
      <c r="D9421" s="17">
        <v>76.44</v>
      </c>
      <c r="E9421" s="17">
        <v>18470</v>
      </c>
      <c r="F9421" s="17">
        <v>619473.19999999995</v>
      </c>
    </row>
    <row r="9422" spans="2:6" x14ac:dyDescent="0.25">
      <c r="B9422" s="14">
        <v>9377</v>
      </c>
      <c r="C9422" s="17">
        <v>45</v>
      </c>
      <c r="D9422" s="17">
        <v>76.94</v>
      </c>
      <c r="E9422" s="17">
        <v>26249</v>
      </c>
      <c r="F9422" s="17">
        <v>1172747.94</v>
      </c>
    </row>
    <row r="9423" spans="2:6" x14ac:dyDescent="0.25">
      <c r="B9423" s="14">
        <v>9378</v>
      </c>
      <c r="C9423" s="17">
        <v>40</v>
      </c>
      <c r="D9423" s="17">
        <v>96.27</v>
      </c>
      <c r="E9423" s="17">
        <v>17941</v>
      </c>
      <c r="F9423" s="17">
        <v>275438.93000000017</v>
      </c>
    </row>
    <row r="9424" spans="2:6" x14ac:dyDescent="0.25">
      <c r="B9424" s="14">
        <v>9379</v>
      </c>
      <c r="C9424" s="17">
        <v>44</v>
      </c>
      <c r="D9424" s="17">
        <v>92.07</v>
      </c>
      <c r="E9424" s="17">
        <v>15499</v>
      </c>
      <c r="F9424" s="17">
        <v>125352.07000000007</v>
      </c>
    </row>
    <row r="9425" spans="2:6" x14ac:dyDescent="0.25">
      <c r="B9425" s="14">
        <v>9380</v>
      </c>
      <c r="C9425" s="17">
        <v>40</v>
      </c>
      <c r="D9425" s="17">
        <v>82.44</v>
      </c>
      <c r="E9425" s="17">
        <v>18750</v>
      </c>
      <c r="F9425" s="17">
        <v>585500</v>
      </c>
    </row>
    <row r="9426" spans="2:6" x14ac:dyDescent="0.25">
      <c r="B9426" s="14">
        <v>9381</v>
      </c>
      <c r="C9426" s="17">
        <v>42</v>
      </c>
      <c r="D9426" s="17">
        <v>77.72</v>
      </c>
      <c r="E9426" s="17">
        <v>15860</v>
      </c>
      <c r="F9426" s="17">
        <v>407380.80000000005</v>
      </c>
    </row>
    <row r="9427" spans="2:6" x14ac:dyDescent="0.25">
      <c r="B9427" s="14">
        <v>9382</v>
      </c>
      <c r="C9427" s="17">
        <v>39</v>
      </c>
      <c r="D9427" s="17">
        <v>77.52</v>
      </c>
      <c r="E9427" s="17">
        <v>9514</v>
      </c>
      <c r="F9427" s="17">
        <v>-65285.279999999912</v>
      </c>
    </row>
    <row r="9428" spans="2:6" x14ac:dyDescent="0.25">
      <c r="B9428" s="14">
        <v>9383</v>
      </c>
      <c r="C9428" s="17">
        <v>40</v>
      </c>
      <c r="D9428" s="17">
        <v>80.150000000000006</v>
      </c>
      <c r="E9428" s="17">
        <v>22029</v>
      </c>
      <c r="F9428" s="17">
        <v>886986.64999999991</v>
      </c>
    </row>
    <row r="9429" spans="2:6" x14ac:dyDescent="0.25">
      <c r="B9429" s="14">
        <v>9384</v>
      </c>
      <c r="C9429" s="17">
        <v>39</v>
      </c>
      <c r="D9429" s="17">
        <v>86.45</v>
      </c>
      <c r="E9429" s="17">
        <v>10261</v>
      </c>
      <c r="F9429" s="17">
        <v>-95303.45000000007</v>
      </c>
    </row>
    <row r="9430" spans="2:6" x14ac:dyDescent="0.25">
      <c r="B9430" s="14">
        <v>9385</v>
      </c>
      <c r="C9430" s="17">
        <v>42</v>
      </c>
      <c r="D9430" s="17">
        <v>78.790000000000006</v>
      </c>
      <c r="E9430" s="17">
        <v>20166</v>
      </c>
      <c r="F9430" s="17">
        <v>727182.85999999987</v>
      </c>
    </row>
    <row r="9431" spans="2:6" x14ac:dyDescent="0.25">
      <c r="B9431" s="14">
        <v>9386</v>
      </c>
      <c r="C9431" s="17">
        <v>40</v>
      </c>
      <c r="D9431" s="17">
        <v>92.9</v>
      </c>
      <c r="E9431" s="17">
        <v>24032</v>
      </c>
      <c r="F9431" s="17">
        <v>738515.2</v>
      </c>
    </row>
    <row r="9432" spans="2:6" x14ac:dyDescent="0.25">
      <c r="B9432" s="14">
        <v>9387</v>
      </c>
      <c r="C9432" s="17">
        <v>43</v>
      </c>
      <c r="D9432" s="17">
        <v>88.41</v>
      </c>
      <c r="E9432" s="17">
        <v>9417</v>
      </c>
      <c r="F9432" s="17">
        <v>-213504.96999999997</v>
      </c>
    </row>
    <row r="9433" spans="2:6" x14ac:dyDescent="0.25">
      <c r="B9433" s="14">
        <v>9388</v>
      </c>
      <c r="C9433" s="17">
        <v>43</v>
      </c>
      <c r="D9433" s="17">
        <v>92.58</v>
      </c>
      <c r="E9433" s="17">
        <v>16881</v>
      </c>
      <c r="F9433" s="17">
        <v>220593.02000000002</v>
      </c>
    </row>
    <row r="9434" spans="2:6" x14ac:dyDescent="0.25">
      <c r="B9434" s="14">
        <v>9389</v>
      </c>
      <c r="C9434" s="17">
        <v>40</v>
      </c>
      <c r="D9434" s="17">
        <v>98.11</v>
      </c>
      <c r="E9434" s="17">
        <v>16177</v>
      </c>
      <c r="F9434" s="17">
        <v>135017.53000000003</v>
      </c>
    </row>
    <row r="9435" spans="2:6" x14ac:dyDescent="0.25">
      <c r="B9435" s="14">
        <v>9390</v>
      </c>
      <c r="C9435" s="17">
        <v>41</v>
      </c>
      <c r="D9435" s="17">
        <v>99.42</v>
      </c>
      <c r="E9435" s="17">
        <v>19659</v>
      </c>
      <c r="F9435" s="17">
        <v>301624.21999999997</v>
      </c>
    </row>
    <row r="9436" spans="2:6" x14ac:dyDescent="0.25">
      <c r="B9436" s="14">
        <v>9391</v>
      </c>
      <c r="C9436" s="17">
        <v>40</v>
      </c>
      <c r="D9436" s="17">
        <v>81.56</v>
      </c>
      <c r="E9436" s="17">
        <v>13165</v>
      </c>
      <c r="F9436" s="17">
        <v>169497.59999999998</v>
      </c>
    </row>
    <row r="9437" spans="2:6" x14ac:dyDescent="0.25">
      <c r="B9437" s="14">
        <v>9392</v>
      </c>
      <c r="C9437" s="17">
        <v>44</v>
      </c>
      <c r="D9437" s="17">
        <v>99.99</v>
      </c>
      <c r="E9437" s="17">
        <v>11813</v>
      </c>
      <c r="F9437" s="17">
        <v>-200166.87</v>
      </c>
    </row>
    <row r="9438" spans="2:6" x14ac:dyDescent="0.25">
      <c r="B9438" s="14">
        <v>9393</v>
      </c>
      <c r="C9438" s="17">
        <v>39</v>
      </c>
      <c r="D9438" s="17">
        <v>76.069999999999993</v>
      </c>
      <c r="E9438" s="17">
        <v>24268</v>
      </c>
      <c r="F9438" s="17">
        <v>1186813.2400000002</v>
      </c>
    </row>
    <row r="9439" spans="2:6" x14ac:dyDescent="0.25">
      <c r="B9439" s="14">
        <v>9394</v>
      </c>
      <c r="C9439" s="17">
        <v>40</v>
      </c>
      <c r="D9439" s="17">
        <v>100.84</v>
      </c>
      <c r="E9439" s="17">
        <v>21314</v>
      </c>
      <c r="F9439" s="17">
        <v>389622.24</v>
      </c>
    </row>
    <row r="9440" spans="2:6" x14ac:dyDescent="0.25">
      <c r="B9440" s="14">
        <v>9395</v>
      </c>
      <c r="C9440" s="17">
        <v>40</v>
      </c>
      <c r="D9440" s="17">
        <v>103.08</v>
      </c>
      <c r="E9440" s="17">
        <v>15218</v>
      </c>
      <c r="F9440" s="17">
        <v>990.56000000005588</v>
      </c>
    </row>
    <row r="9441" spans="2:6" x14ac:dyDescent="0.25">
      <c r="B9441" s="14">
        <v>9396</v>
      </c>
      <c r="C9441" s="17">
        <v>39</v>
      </c>
      <c r="D9441" s="17">
        <v>91.74</v>
      </c>
      <c r="E9441" s="17">
        <v>22377</v>
      </c>
      <c r="F9441" s="17">
        <v>677454.02</v>
      </c>
    </row>
    <row r="9442" spans="2:6" x14ac:dyDescent="0.25">
      <c r="B9442" s="14">
        <v>9397</v>
      </c>
      <c r="C9442" s="17">
        <v>41</v>
      </c>
      <c r="D9442" s="17">
        <v>81.5</v>
      </c>
      <c r="E9442" s="17">
        <v>25847</v>
      </c>
      <c r="F9442" s="17">
        <v>1127295.5</v>
      </c>
    </row>
    <row r="9443" spans="2:6" x14ac:dyDescent="0.25">
      <c r="B9443" s="14">
        <v>9398</v>
      </c>
      <c r="C9443" s="17">
        <v>40</v>
      </c>
      <c r="D9443" s="17">
        <v>102.66</v>
      </c>
      <c r="E9443" s="17">
        <v>18091</v>
      </c>
      <c r="F9443" s="17">
        <v>169246.94000000006</v>
      </c>
    </row>
    <row r="9444" spans="2:6" x14ac:dyDescent="0.25">
      <c r="B9444" s="14">
        <v>9399</v>
      </c>
      <c r="C9444" s="17">
        <v>40</v>
      </c>
      <c r="D9444" s="17">
        <v>103</v>
      </c>
      <c r="E9444" s="17">
        <v>23528</v>
      </c>
      <c r="F9444" s="17">
        <v>467568</v>
      </c>
    </row>
    <row r="9445" spans="2:6" x14ac:dyDescent="0.25">
      <c r="B9445" s="14">
        <v>9400</v>
      </c>
      <c r="C9445" s="17">
        <v>44</v>
      </c>
      <c r="D9445" s="17">
        <v>92.92</v>
      </c>
      <c r="E9445" s="17">
        <v>19166</v>
      </c>
      <c r="F9445" s="17">
        <v>339825.28</v>
      </c>
    </row>
    <row r="9446" spans="2:6" x14ac:dyDescent="0.25">
      <c r="B9446" s="14">
        <v>9401</v>
      </c>
      <c r="C9446" s="17">
        <v>45</v>
      </c>
      <c r="D9446" s="17">
        <v>91.59</v>
      </c>
      <c r="E9446" s="17">
        <v>15058</v>
      </c>
      <c r="F9446" s="17">
        <v>89769.779999999912</v>
      </c>
    </row>
    <row r="9447" spans="2:6" x14ac:dyDescent="0.25">
      <c r="B9447" s="14">
        <v>9402</v>
      </c>
      <c r="C9447" s="17">
        <v>42</v>
      </c>
      <c r="D9447" s="17">
        <v>87.64</v>
      </c>
      <c r="E9447" s="17">
        <v>16338</v>
      </c>
      <c r="F9447" s="17">
        <v>283203.67999999993</v>
      </c>
    </row>
    <row r="9448" spans="2:6" x14ac:dyDescent="0.25">
      <c r="B9448" s="14">
        <v>9403</v>
      </c>
      <c r="C9448" s="17">
        <v>44</v>
      </c>
      <c r="D9448" s="17">
        <v>88.5</v>
      </c>
      <c r="E9448" s="17">
        <v>22181</v>
      </c>
      <c r="F9448" s="17">
        <v>625036.5</v>
      </c>
    </row>
    <row r="9449" spans="2:6" x14ac:dyDescent="0.25">
      <c r="B9449" s="14">
        <v>9404</v>
      </c>
      <c r="C9449" s="17">
        <v>42</v>
      </c>
      <c r="D9449" s="17">
        <v>103.59</v>
      </c>
      <c r="E9449" s="17">
        <v>15472</v>
      </c>
      <c r="F9449" s="17">
        <v>-23640.480000000098</v>
      </c>
    </row>
    <row r="9450" spans="2:6" x14ac:dyDescent="0.25">
      <c r="B9450" s="14">
        <v>9405</v>
      </c>
      <c r="C9450" s="17">
        <v>43</v>
      </c>
      <c r="D9450" s="17">
        <v>83.95</v>
      </c>
      <c r="E9450" s="17">
        <v>21263</v>
      </c>
      <c r="F9450" s="17">
        <v>681999.14999999991</v>
      </c>
    </row>
    <row r="9451" spans="2:6" x14ac:dyDescent="0.25">
      <c r="B9451" s="14">
        <v>9406</v>
      </c>
      <c r="C9451" s="17">
        <v>42</v>
      </c>
      <c r="D9451" s="17">
        <v>78.650000000000006</v>
      </c>
      <c r="E9451" s="17">
        <v>16018</v>
      </c>
      <c r="F9451" s="17">
        <v>405010.29999999981</v>
      </c>
    </row>
    <row r="9452" spans="2:6" x14ac:dyDescent="0.25">
      <c r="B9452" s="14">
        <v>9407</v>
      </c>
      <c r="C9452" s="17">
        <v>42</v>
      </c>
      <c r="D9452" s="17">
        <v>93.96</v>
      </c>
      <c r="E9452" s="17">
        <v>18544</v>
      </c>
      <c r="F9452" s="17">
        <v>319013.76000000001</v>
      </c>
    </row>
    <row r="9453" spans="2:6" x14ac:dyDescent="0.25">
      <c r="B9453" s="14">
        <v>9408</v>
      </c>
      <c r="C9453" s="17">
        <v>44</v>
      </c>
      <c r="D9453" s="17">
        <v>84.68</v>
      </c>
      <c r="E9453" s="17">
        <v>25155</v>
      </c>
      <c r="F9453" s="17">
        <v>918899.59999999986</v>
      </c>
    </row>
    <row r="9454" spans="2:6" x14ac:dyDescent="0.25">
      <c r="B9454" s="14">
        <v>9409</v>
      </c>
      <c r="C9454" s="17">
        <v>42</v>
      </c>
      <c r="D9454" s="17">
        <v>81.08</v>
      </c>
      <c r="E9454" s="17">
        <v>19832</v>
      </c>
      <c r="F9454" s="17">
        <v>655645.43999999994</v>
      </c>
    </row>
    <row r="9455" spans="2:6" x14ac:dyDescent="0.25">
      <c r="B9455" s="14">
        <v>9410</v>
      </c>
      <c r="C9455" s="17">
        <v>44</v>
      </c>
      <c r="D9455" s="17">
        <v>75.14</v>
      </c>
      <c r="E9455" s="17">
        <v>13014</v>
      </c>
      <c r="F9455" s="17">
        <v>189298.04000000004</v>
      </c>
    </row>
    <row r="9456" spans="2:6" x14ac:dyDescent="0.25">
      <c r="B9456" s="14">
        <v>9411</v>
      </c>
      <c r="C9456" s="17">
        <v>42</v>
      </c>
      <c r="D9456" s="17">
        <v>76.39</v>
      </c>
      <c r="E9456" s="17">
        <v>7642</v>
      </c>
      <c r="F9456" s="17">
        <v>-233978.38</v>
      </c>
    </row>
    <row r="9457" spans="2:6" x14ac:dyDescent="0.25">
      <c r="B9457" s="14">
        <v>9412</v>
      </c>
      <c r="C9457" s="17">
        <v>42</v>
      </c>
      <c r="D9457" s="17">
        <v>96.51</v>
      </c>
      <c r="E9457" s="17">
        <v>14637</v>
      </c>
      <c r="F9457" s="17">
        <v>35392.129999999888</v>
      </c>
    </row>
    <row r="9458" spans="2:6" x14ac:dyDescent="0.25">
      <c r="B9458" s="14">
        <v>9413</v>
      </c>
      <c r="C9458" s="17">
        <v>40</v>
      </c>
      <c r="D9458" s="17">
        <v>96.88</v>
      </c>
      <c r="E9458" s="17">
        <v>13112</v>
      </c>
      <c r="F9458" s="17">
        <v>-35482.559999999939</v>
      </c>
    </row>
    <row r="9459" spans="2:6" x14ac:dyDescent="0.25">
      <c r="B9459" s="14">
        <v>9414</v>
      </c>
      <c r="C9459" s="17">
        <v>42</v>
      </c>
      <c r="D9459" s="17">
        <v>78.75</v>
      </c>
      <c r="E9459" s="17">
        <v>12753</v>
      </c>
      <c r="F9459" s="17">
        <v>147922.25</v>
      </c>
    </row>
    <row r="9460" spans="2:6" x14ac:dyDescent="0.25">
      <c r="B9460" s="14">
        <v>9415</v>
      </c>
      <c r="C9460" s="17">
        <v>41</v>
      </c>
      <c r="D9460" s="17">
        <v>89.59</v>
      </c>
      <c r="E9460" s="17">
        <v>25494</v>
      </c>
      <c r="F9460" s="17">
        <v>894044.5399999998</v>
      </c>
    </row>
    <row r="9461" spans="2:6" x14ac:dyDescent="0.25">
      <c r="B9461" s="14">
        <v>9416</v>
      </c>
      <c r="C9461" s="17">
        <v>45</v>
      </c>
      <c r="D9461" s="17">
        <v>78.14</v>
      </c>
      <c r="E9461" s="17">
        <v>11288</v>
      </c>
      <c r="F9461" s="17">
        <v>6307.6800000000512</v>
      </c>
    </row>
    <row r="9462" spans="2:6" x14ac:dyDescent="0.25">
      <c r="B9462" s="14">
        <v>9417</v>
      </c>
      <c r="C9462" s="17">
        <v>41</v>
      </c>
      <c r="D9462" s="17">
        <v>80.989999999999995</v>
      </c>
      <c r="E9462" s="17">
        <v>8779</v>
      </c>
      <c r="F9462" s="17">
        <v>-173929.20999999996</v>
      </c>
    </row>
    <row r="9463" spans="2:6" x14ac:dyDescent="0.25">
      <c r="B9463" s="14">
        <v>9418</v>
      </c>
      <c r="C9463" s="17">
        <v>41</v>
      </c>
      <c r="D9463" s="17">
        <v>86.95</v>
      </c>
      <c r="E9463" s="17">
        <v>15908</v>
      </c>
      <c r="F9463" s="17">
        <v>280263.39999999991</v>
      </c>
    </row>
    <row r="9464" spans="2:6" x14ac:dyDescent="0.25">
      <c r="B9464" s="14">
        <v>9419</v>
      </c>
      <c r="C9464" s="17">
        <v>43</v>
      </c>
      <c r="D9464" s="17">
        <v>88.14</v>
      </c>
      <c r="E9464" s="17">
        <v>19614</v>
      </c>
      <c r="F9464" s="17">
        <v>481006.04000000004</v>
      </c>
    </row>
    <row r="9465" spans="2:6" x14ac:dyDescent="0.25">
      <c r="B9465" s="14">
        <v>9420</v>
      </c>
      <c r="C9465" s="17">
        <v>42</v>
      </c>
      <c r="D9465" s="17">
        <v>98.44</v>
      </c>
      <c r="E9465" s="17">
        <v>14829</v>
      </c>
      <c r="F9465" s="17">
        <v>18386.239999999991</v>
      </c>
    </row>
    <row r="9466" spans="2:6" x14ac:dyDescent="0.25">
      <c r="B9466" s="14">
        <v>9421</v>
      </c>
      <c r="C9466" s="17">
        <v>43</v>
      </c>
      <c r="D9466" s="17">
        <v>81.64</v>
      </c>
      <c r="E9466" s="17">
        <v>10046</v>
      </c>
      <c r="F9466" s="17">
        <v>-102979.44000000006</v>
      </c>
    </row>
    <row r="9467" spans="2:6" x14ac:dyDescent="0.25">
      <c r="B9467" s="14">
        <v>9422</v>
      </c>
      <c r="C9467" s="17">
        <v>43</v>
      </c>
      <c r="D9467" s="17">
        <v>92.8</v>
      </c>
      <c r="E9467" s="17">
        <v>13618</v>
      </c>
      <c r="F9467" s="17">
        <v>10657.600000000093</v>
      </c>
    </row>
    <row r="9468" spans="2:6" x14ac:dyDescent="0.25">
      <c r="B9468" s="14">
        <v>9423</v>
      </c>
      <c r="C9468" s="17">
        <v>40</v>
      </c>
      <c r="D9468" s="17">
        <v>103.17</v>
      </c>
      <c r="E9468" s="17">
        <v>20305</v>
      </c>
      <c r="F9468" s="17">
        <v>283628.14999999991</v>
      </c>
    </row>
    <row r="9469" spans="2:6" x14ac:dyDescent="0.25">
      <c r="B9469" s="14">
        <v>9424</v>
      </c>
      <c r="C9469" s="17">
        <v>42</v>
      </c>
      <c r="D9469" s="17">
        <v>103.18</v>
      </c>
      <c r="E9469" s="17">
        <v>12202</v>
      </c>
      <c r="F9469" s="17">
        <v>-193288.3600000001</v>
      </c>
    </row>
    <row r="9470" spans="2:6" x14ac:dyDescent="0.25">
      <c r="B9470" s="14">
        <v>9425</v>
      </c>
      <c r="C9470" s="17">
        <v>39</v>
      </c>
      <c r="D9470" s="17">
        <v>102.55</v>
      </c>
      <c r="E9470" s="17">
        <v>13756</v>
      </c>
      <c r="F9470" s="17">
        <v>-59717.79999999993</v>
      </c>
    </row>
    <row r="9471" spans="2:6" x14ac:dyDescent="0.25">
      <c r="B9471" s="14">
        <v>9426</v>
      </c>
      <c r="C9471" s="17">
        <v>42</v>
      </c>
      <c r="D9471" s="17">
        <v>79.37</v>
      </c>
      <c r="E9471" s="17">
        <v>23159</v>
      </c>
      <c r="F9471" s="17">
        <v>947833.16999999993</v>
      </c>
    </row>
    <row r="9472" spans="2:6" x14ac:dyDescent="0.25">
      <c r="B9472" s="14">
        <v>9427</v>
      </c>
      <c r="C9472" s="17">
        <v>41</v>
      </c>
      <c r="D9472" s="17">
        <v>90.16</v>
      </c>
      <c r="E9472" s="17">
        <v>24588</v>
      </c>
      <c r="F9472" s="17">
        <v>818049.92000000016</v>
      </c>
    </row>
    <row r="9473" spans="2:6" x14ac:dyDescent="0.25">
      <c r="B9473" s="14">
        <v>9428</v>
      </c>
      <c r="C9473" s="17">
        <v>41</v>
      </c>
      <c r="D9473" s="17">
        <v>90.74</v>
      </c>
      <c r="E9473" s="17">
        <v>13684</v>
      </c>
      <c r="F9473" s="17">
        <v>70385.840000000084</v>
      </c>
    </row>
    <row r="9474" spans="2:6" x14ac:dyDescent="0.25">
      <c r="B9474" s="14">
        <v>9429</v>
      </c>
      <c r="C9474" s="17">
        <v>39</v>
      </c>
      <c r="D9474" s="17">
        <v>94.88</v>
      </c>
      <c r="E9474" s="17">
        <v>16670</v>
      </c>
      <c r="F9474" s="17">
        <v>235550.40000000014</v>
      </c>
    </row>
    <row r="9475" spans="2:6" x14ac:dyDescent="0.25">
      <c r="B9475" s="14">
        <v>9430</v>
      </c>
      <c r="C9475" s="17">
        <v>42</v>
      </c>
      <c r="D9475" s="17">
        <v>99.12</v>
      </c>
      <c r="E9475" s="17">
        <v>23099</v>
      </c>
      <c r="F9475" s="17">
        <v>486970.11999999988</v>
      </c>
    </row>
    <row r="9476" spans="2:6" x14ac:dyDescent="0.25">
      <c r="B9476" s="14">
        <v>9431</v>
      </c>
      <c r="C9476" s="17">
        <v>42</v>
      </c>
      <c r="D9476" s="17">
        <v>101.64</v>
      </c>
      <c r="E9476" s="17">
        <v>19327</v>
      </c>
      <c r="F9476" s="17">
        <v>219942.71999999997</v>
      </c>
    </row>
    <row r="9477" spans="2:6" x14ac:dyDescent="0.25">
      <c r="B9477" s="14">
        <v>9432</v>
      </c>
      <c r="C9477" s="17">
        <v>39</v>
      </c>
      <c r="D9477" s="17">
        <v>87.53</v>
      </c>
      <c r="E9477" s="17">
        <v>21364</v>
      </c>
      <c r="F9477" s="17">
        <v>698249.08000000007</v>
      </c>
    </row>
    <row r="9478" spans="2:6" x14ac:dyDescent="0.25">
      <c r="B9478" s="14">
        <v>9433</v>
      </c>
      <c r="C9478" s="17">
        <v>45</v>
      </c>
      <c r="D9478" s="17">
        <v>91.99</v>
      </c>
      <c r="E9478" s="17">
        <v>16971</v>
      </c>
      <c r="F9478" s="17">
        <v>202371.7100000002</v>
      </c>
    </row>
    <row r="9479" spans="2:6" x14ac:dyDescent="0.25">
      <c r="B9479" s="14">
        <v>9434</v>
      </c>
      <c r="C9479" s="17">
        <v>39</v>
      </c>
      <c r="D9479" s="17">
        <v>79.180000000000007</v>
      </c>
      <c r="E9479" s="17">
        <v>17758</v>
      </c>
      <c r="F9479" s="17">
        <v>585201.55999999982</v>
      </c>
    </row>
    <row r="9480" spans="2:6" x14ac:dyDescent="0.25">
      <c r="B9480" s="14">
        <v>9435</v>
      </c>
      <c r="C9480" s="17">
        <v>39</v>
      </c>
      <c r="D9480" s="17">
        <v>95.03</v>
      </c>
      <c r="E9480" s="17">
        <v>15807</v>
      </c>
      <c r="F9480" s="17">
        <v>176980.79000000004</v>
      </c>
    </row>
    <row r="9481" spans="2:6" x14ac:dyDescent="0.25">
      <c r="B9481" s="14">
        <v>9436</v>
      </c>
      <c r="C9481" s="17">
        <v>44</v>
      </c>
      <c r="D9481" s="17">
        <v>95.76</v>
      </c>
      <c r="E9481" s="17">
        <v>18024</v>
      </c>
      <c r="F9481" s="17">
        <v>217741.76</v>
      </c>
    </row>
    <row r="9482" spans="2:6" x14ac:dyDescent="0.25">
      <c r="B9482" s="14">
        <v>9437</v>
      </c>
      <c r="C9482" s="17">
        <v>45</v>
      </c>
      <c r="D9482" s="17">
        <v>96.71</v>
      </c>
      <c r="E9482" s="17">
        <v>10841</v>
      </c>
      <c r="F9482" s="17">
        <v>-228919.11</v>
      </c>
    </row>
    <row r="9483" spans="2:6" x14ac:dyDescent="0.25">
      <c r="B9483" s="14">
        <v>9438</v>
      </c>
      <c r="C9483" s="17">
        <v>41</v>
      </c>
      <c r="D9483" s="17">
        <v>76.56</v>
      </c>
      <c r="E9483" s="17">
        <v>24291</v>
      </c>
      <c r="F9483" s="17">
        <v>1128259.04</v>
      </c>
    </row>
    <row r="9484" spans="2:6" x14ac:dyDescent="0.25">
      <c r="B9484" s="14">
        <v>9439</v>
      </c>
      <c r="C9484" s="17">
        <v>42</v>
      </c>
      <c r="D9484" s="17">
        <v>101.8</v>
      </c>
      <c r="E9484" s="17">
        <v>14158</v>
      </c>
      <c r="F9484" s="17">
        <v>-68478.399999999907</v>
      </c>
    </row>
    <row r="9485" spans="2:6" x14ac:dyDescent="0.25">
      <c r="B9485" s="14">
        <v>9440</v>
      </c>
      <c r="C9485" s="17">
        <v>39</v>
      </c>
      <c r="D9485" s="17">
        <v>103.54</v>
      </c>
      <c r="E9485" s="17">
        <v>17925</v>
      </c>
      <c r="F9485" s="17">
        <v>162045.49999999988</v>
      </c>
    </row>
    <row r="9486" spans="2:6" x14ac:dyDescent="0.25">
      <c r="B9486" s="14">
        <v>9441</v>
      </c>
      <c r="C9486" s="17">
        <v>42</v>
      </c>
      <c r="D9486" s="17">
        <v>97.78</v>
      </c>
      <c r="E9486" s="17">
        <v>9445</v>
      </c>
      <c r="F9486" s="17">
        <v>-290667.09999999998</v>
      </c>
    </row>
    <row r="9487" spans="2:6" x14ac:dyDescent="0.25">
      <c r="B9487" s="14">
        <v>9442</v>
      </c>
      <c r="C9487" s="17">
        <v>41</v>
      </c>
      <c r="D9487" s="17">
        <v>88</v>
      </c>
      <c r="E9487" s="17">
        <v>15967</v>
      </c>
      <c r="F9487" s="17">
        <v>267690</v>
      </c>
    </row>
    <row r="9488" spans="2:6" x14ac:dyDescent="0.25">
      <c r="B9488" s="14">
        <v>9443</v>
      </c>
      <c r="C9488" s="17">
        <v>42</v>
      </c>
      <c r="D9488" s="17">
        <v>95.3</v>
      </c>
      <c r="E9488" s="17">
        <v>2419</v>
      </c>
      <c r="F9488" s="17">
        <v>-700747.7</v>
      </c>
    </row>
    <row r="9489" spans="2:6" x14ac:dyDescent="0.25">
      <c r="B9489" s="14">
        <v>9444</v>
      </c>
      <c r="C9489" s="17">
        <v>39</v>
      </c>
      <c r="D9489" s="17">
        <v>84.28</v>
      </c>
      <c r="E9489" s="17">
        <v>19949</v>
      </c>
      <c r="F9489" s="17">
        <v>660538.28</v>
      </c>
    </row>
    <row r="9490" spans="2:6" x14ac:dyDescent="0.25">
      <c r="B9490" s="14">
        <v>9445</v>
      </c>
      <c r="C9490" s="17">
        <v>43</v>
      </c>
      <c r="D9490" s="17">
        <v>88.58</v>
      </c>
      <c r="E9490" s="17">
        <v>10436</v>
      </c>
      <c r="F9490" s="17">
        <v>-146404.88</v>
      </c>
    </row>
    <row r="9491" spans="2:6" x14ac:dyDescent="0.25">
      <c r="B9491" s="14">
        <v>9446</v>
      </c>
      <c r="C9491" s="17">
        <v>39</v>
      </c>
      <c r="D9491" s="17">
        <v>83.69</v>
      </c>
      <c r="E9491" s="17">
        <v>17107</v>
      </c>
      <c r="F9491" s="17">
        <v>455435.16999999993</v>
      </c>
    </row>
    <row r="9492" spans="2:6" x14ac:dyDescent="0.25">
      <c r="B9492" s="14">
        <v>9447</v>
      </c>
      <c r="C9492" s="17">
        <v>42</v>
      </c>
      <c r="D9492" s="17">
        <v>89.9</v>
      </c>
      <c r="E9492" s="17">
        <v>15940</v>
      </c>
      <c r="F9492" s="17">
        <v>219574</v>
      </c>
    </row>
    <row r="9493" spans="2:6" x14ac:dyDescent="0.25">
      <c r="B9493" s="14">
        <v>9448</v>
      </c>
      <c r="C9493" s="17">
        <v>39</v>
      </c>
      <c r="D9493" s="17">
        <v>99.38</v>
      </c>
      <c r="E9493" s="17">
        <v>17707</v>
      </c>
      <c r="F9493" s="17">
        <v>223398.34000000008</v>
      </c>
    </row>
    <row r="9494" spans="2:6" x14ac:dyDescent="0.25">
      <c r="B9494" s="14">
        <v>9449</v>
      </c>
      <c r="C9494" s="17">
        <v>40</v>
      </c>
      <c r="D9494" s="17">
        <v>100.97</v>
      </c>
      <c r="E9494" s="17">
        <v>17036</v>
      </c>
      <c r="F9494" s="17">
        <v>138599.08000000007</v>
      </c>
    </row>
    <row r="9495" spans="2:6" x14ac:dyDescent="0.25">
      <c r="B9495" s="14">
        <v>9450</v>
      </c>
      <c r="C9495" s="17">
        <v>42</v>
      </c>
      <c r="D9495" s="17">
        <v>76.37</v>
      </c>
      <c r="E9495" s="17">
        <v>11580</v>
      </c>
      <c r="F9495" s="17">
        <v>83695.399999999907</v>
      </c>
    </row>
    <row r="9496" spans="2:6" x14ac:dyDescent="0.25">
      <c r="B9496" s="14">
        <v>9451</v>
      </c>
      <c r="C9496" s="17">
        <v>43</v>
      </c>
      <c r="D9496" s="17">
        <v>104.84</v>
      </c>
      <c r="E9496" s="17">
        <v>21847</v>
      </c>
      <c r="F9496" s="17">
        <v>267692.52</v>
      </c>
    </row>
    <row r="9497" spans="2:6" x14ac:dyDescent="0.25">
      <c r="B9497" s="14">
        <v>9452</v>
      </c>
      <c r="C9497" s="17">
        <v>42</v>
      </c>
      <c r="D9497" s="17">
        <v>98.74</v>
      </c>
      <c r="E9497" s="17">
        <v>10393</v>
      </c>
      <c r="F9497" s="17">
        <v>-244503.81999999995</v>
      </c>
    </row>
    <row r="9498" spans="2:6" x14ac:dyDescent="0.25">
      <c r="B9498" s="14">
        <v>9453</v>
      </c>
      <c r="C9498" s="17">
        <v>42</v>
      </c>
      <c r="D9498" s="17">
        <v>99.48</v>
      </c>
      <c r="E9498" s="17">
        <v>15237</v>
      </c>
      <c r="F9498" s="17">
        <v>26432.239999999991</v>
      </c>
    </row>
    <row r="9499" spans="2:6" x14ac:dyDescent="0.25">
      <c r="B9499" s="14">
        <v>9454</v>
      </c>
      <c r="C9499" s="17">
        <v>40</v>
      </c>
      <c r="D9499" s="17">
        <v>79.75</v>
      </c>
      <c r="E9499" s="17">
        <v>15125</v>
      </c>
      <c r="F9499" s="17">
        <v>348656.25</v>
      </c>
    </row>
    <row r="9500" spans="2:6" x14ac:dyDescent="0.25">
      <c r="B9500" s="14">
        <v>9455</v>
      </c>
      <c r="C9500" s="17">
        <v>44</v>
      </c>
      <c r="D9500" s="17">
        <v>92.23</v>
      </c>
      <c r="E9500" s="17">
        <v>15999</v>
      </c>
      <c r="F9500" s="17">
        <v>154257.22999999998</v>
      </c>
    </row>
    <row r="9501" spans="2:6" x14ac:dyDescent="0.25">
      <c r="B9501" s="14">
        <v>9456</v>
      </c>
      <c r="C9501" s="17">
        <v>45</v>
      </c>
      <c r="D9501" s="17">
        <v>75.25</v>
      </c>
      <c r="E9501" s="17">
        <v>16748</v>
      </c>
      <c r="F9501" s="17">
        <v>468905</v>
      </c>
    </row>
    <row r="9502" spans="2:6" x14ac:dyDescent="0.25">
      <c r="B9502" s="14">
        <v>9457</v>
      </c>
      <c r="C9502" s="17">
        <v>41</v>
      </c>
      <c r="D9502" s="17">
        <v>104.78</v>
      </c>
      <c r="E9502" s="17">
        <v>18736</v>
      </c>
      <c r="F9502" s="17">
        <v>147129.91999999993</v>
      </c>
    </row>
    <row r="9503" spans="2:6" x14ac:dyDescent="0.25">
      <c r="B9503" s="14">
        <v>9458</v>
      </c>
      <c r="C9503" s="17">
        <v>41</v>
      </c>
      <c r="D9503" s="17">
        <v>101.4</v>
      </c>
      <c r="E9503" s="17">
        <v>11726</v>
      </c>
      <c r="F9503" s="17">
        <v>-186308.40000000002</v>
      </c>
    </row>
    <row r="9504" spans="2:6" x14ac:dyDescent="0.25">
      <c r="B9504" s="14">
        <v>9459</v>
      </c>
      <c r="C9504" s="17">
        <v>42</v>
      </c>
      <c r="D9504" s="17">
        <v>85.18</v>
      </c>
      <c r="E9504" s="17">
        <v>14833</v>
      </c>
      <c r="F9504" s="17">
        <v>215306.05999999982</v>
      </c>
    </row>
    <row r="9505" spans="2:6" x14ac:dyDescent="0.25">
      <c r="B9505" s="14">
        <v>9460</v>
      </c>
      <c r="C9505" s="17">
        <v>42</v>
      </c>
      <c r="D9505" s="17">
        <v>98.71</v>
      </c>
      <c r="E9505" s="17">
        <v>12362</v>
      </c>
      <c r="F9505" s="17">
        <v>-129419.0199999999</v>
      </c>
    </row>
    <row r="9506" spans="2:6" x14ac:dyDescent="0.25">
      <c r="B9506" s="14">
        <v>9461</v>
      </c>
      <c r="C9506" s="17">
        <v>41</v>
      </c>
      <c r="D9506" s="17">
        <v>95.75</v>
      </c>
      <c r="E9506" s="17">
        <v>16345</v>
      </c>
      <c r="F9506" s="17">
        <v>167476.25</v>
      </c>
    </row>
    <row r="9507" spans="2:6" x14ac:dyDescent="0.25">
      <c r="B9507" s="14">
        <v>9462</v>
      </c>
      <c r="C9507" s="17">
        <v>42</v>
      </c>
      <c r="D9507" s="17">
        <v>101.69</v>
      </c>
      <c r="E9507" s="17">
        <v>18844</v>
      </c>
      <c r="F9507" s="17">
        <v>192261.64</v>
      </c>
    </row>
    <row r="9508" spans="2:6" x14ac:dyDescent="0.25">
      <c r="B9508" s="14">
        <v>9463</v>
      </c>
      <c r="C9508" s="17">
        <v>39</v>
      </c>
      <c r="D9508" s="17">
        <v>76.77</v>
      </c>
      <c r="E9508" s="17">
        <v>17862</v>
      </c>
      <c r="F9508" s="17">
        <v>636654.26</v>
      </c>
    </row>
    <row r="9509" spans="2:6" x14ac:dyDescent="0.25">
      <c r="B9509" s="14">
        <v>9464</v>
      </c>
      <c r="C9509" s="17">
        <v>42</v>
      </c>
      <c r="D9509" s="17">
        <v>91.25</v>
      </c>
      <c r="E9509" s="17">
        <v>14257</v>
      </c>
      <c r="F9509" s="17">
        <v>87397.75</v>
      </c>
    </row>
    <row r="9510" spans="2:6" x14ac:dyDescent="0.25">
      <c r="B9510" s="14">
        <v>9465</v>
      </c>
      <c r="C9510" s="17">
        <v>41</v>
      </c>
      <c r="D9510" s="17">
        <v>86.55</v>
      </c>
      <c r="E9510" s="17">
        <v>26051</v>
      </c>
      <c r="F9510" s="17">
        <v>1011343.9500000002</v>
      </c>
    </row>
    <row r="9511" spans="2:6" x14ac:dyDescent="0.25">
      <c r="B9511" s="14">
        <v>9466</v>
      </c>
      <c r="C9511" s="17">
        <v>42</v>
      </c>
      <c r="D9511" s="17">
        <v>98.89</v>
      </c>
      <c r="E9511" s="17">
        <v>25761</v>
      </c>
      <c r="F9511" s="17">
        <v>646971.71</v>
      </c>
    </row>
    <row r="9512" spans="2:6" x14ac:dyDescent="0.25">
      <c r="B9512" s="14">
        <v>9467</v>
      </c>
      <c r="C9512" s="17">
        <v>40</v>
      </c>
      <c r="D9512" s="17">
        <v>82.83</v>
      </c>
      <c r="E9512" s="17">
        <v>23254</v>
      </c>
      <c r="F9512" s="17">
        <v>921257.17999999993</v>
      </c>
    </row>
    <row r="9513" spans="2:6" x14ac:dyDescent="0.25">
      <c r="B9513" s="14">
        <v>9468</v>
      </c>
      <c r="C9513" s="17">
        <v>41</v>
      </c>
      <c r="D9513" s="17">
        <v>91.88</v>
      </c>
      <c r="E9513" s="17">
        <v>7593</v>
      </c>
      <c r="F9513" s="17">
        <v>-347950.83999999997</v>
      </c>
    </row>
    <row r="9514" spans="2:6" x14ac:dyDescent="0.25">
      <c r="B9514" s="14">
        <v>9469</v>
      </c>
      <c r="C9514" s="17">
        <v>42</v>
      </c>
      <c r="D9514" s="17">
        <v>78.760000000000005</v>
      </c>
      <c r="E9514" s="17">
        <v>23226</v>
      </c>
      <c r="F9514" s="17">
        <v>967202.24</v>
      </c>
    </row>
    <row r="9515" spans="2:6" x14ac:dyDescent="0.25">
      <c r="B9515" s="14">
        <v>9470</v>
      </c>
      <c r="C9515" s="17">
        <v>39</v>
      </c>
      <c r="D9515" s="17">
        <v>84.68</v>
      </c>
      <c r="E9515" s="17">
        <v>21280</v>
      </c>
      <c r="F9515" s="17">
        <v>752809.59999999986</v>
      </c>
    </row>
    <row r="9516" spans="2:6" x14ac:dyDescent="0.25">
      <c r="B9516" s="14">
        <v>9471</v>
      </c>
      <c r="C9516" s="17">
        <v>41</v>
      </c>
      <c r="D9516" s="17">
        <v>86.83</v>
      </c>
      <c r="E9516" s="17">
        <v>17659</v>
      </c>
      <c r="F9516" s="17">
        <v>406791.03</v>
      </c>
    </row>
    <row r="9517" spans="2:6" x14ac:dyDescent="0.25">
      <c r="B9517" s="14">
        <v>9472</v>
      </c>
      <c r="C9517" s="17">
        <v>43</v>
      </c>
      <c r="D9517" s="17">
        <v>96.51</v>
      </c>
      <c r="E9517" s="17">
        <v>16614</v>
      </c>
      <c r="F9517" s="17">
        <v>138366.85999999987</v>
      </c>
    </row>
    <row r="9518" spans="2:6" x14ac:dyDescent="0.25">
      <c r="B9518" s="14">
        <v>9473</v>
      </c>
      <c r="C9518" s="17">
        <v>40</v>
      </c>
      <c r="D9518" s="17">
        <v>89.26</v>
      </c>
      <c r="E9518" s="17">
        <v>11437</v>
      </c>
      <c r="F9518" s="17">
        <v>-52383.620000000112</v>
      </c>
    </row>
    <row r="9519" spans="2:6" x14ac:dyDescent="0.25">
      <c r="B9519" s="14">
        <v>9474</v>
      </c>
      <c r="C9519" s="17">
        <v>44</v>
      </c>
      <c r="D9519" s="17">
        <v>101.28</v>
      </c>
      <c r="E9519" s="17">
        <v>17626</v>
      </c>
      <c r="F9519" s="17">
        <v>96868.719999999972</v>
      </c>
    </row>
    <row r="9520" spans="2:6" x14ac:dyDescent="0.25">
      <c r="B9520" s="14">
        <v>9475</v>
      </c>
      <c r="C9520" s="17">
        <v>41</v>
      </c>
      <c r="D9520" s="17">
        <v>86.04</v>
      </c>
      <c r="E9520" s="17">
        <v>17901</v>
      </c>
      <c r="F9520" s="17">
        <v>438155.95999999996</v>
      </c>
    </row>
    <row r="9521" spans="2:6" x14ac:dyDescent="0.25">
      <c r="B9521" s="14">
        <v>9476</v>
      </c>
      <c r="C9521" s="17">
        <v>43</v>
      </c>
      <c r="D9521" s="17">
        <v>84.25</v>
      </c>
      <c r="E9521" s="17">
        <v>22111</v>
      </c>
      <c r="F9521" s="17">
        <v>736464.25</v>
      </c>
    </row>
    <row r="9522" spans="2:6" x14ac:dyDescent="0.25">
      <c r="B9522" s="14">
        <v>9477</v>
      </c>
      <c r="C9522" s="17">
        <v>41</v>
      </c>
      <c r="D9522" s="17">
        <v>81.5</v>
      </c>
      <c r="E9522" s="17">
        <v>18954</v>
      </c>
      <c r="F9522" s="17">
        <v>599981</v>
      </c>
    </row>
    <row r="9523" spans="2:6" x14ac:dyDescent="0.25">
      <c r="B9523" s="14">
        <v>9478</v>
      </c>
      <c r="C9523" s="17">
        <v>39</v>
      </c>
      <c r="D9523" s="17">
        <v>83.99</v>
      </c>
      <c r="E9523" s="17">
        <v>14727</v>
      </c>
      <c r="F9523" s="17">
        <v>269399.27</v>
      </c>
    </row>
    <row r="9524" spans="2:6" x14ac:dyDescent="0.25">
      <c r="B9524" s="14">
        <v>9479</v>
      </c>
      <c r="C9524" s="17">
        <v>41</v>
      </c>
      <c r="D9524" s="17">
        <v>98.67</v>
      </c>
      <c r="E9524" s="17">
        <v>17689</v>
      </c>
      <c r="F9524" s="17">
        <v>199488.36999999988</v>
      </c>
    </row>
    <row r="9525" spans="2:6" x14ac:dyDescent="0.25">
      <c r="B9525" s="14">
        <v>9480</v>
      </c>
      <c r="C9525" s="17">
        <v>42</v>
      </c>
      <c r="D9525" s="17">
        <v>77.349999999999994</v>
      </c>
      <c r="E9525" s="17">
        <v>15193</v>
      </c>
      <c r="F9525" s="17">
        <v>360122.45000000019</v>
      </c>
    </row>
    <row r="9526" spans="2:6" x14ac:dyDescent="0.25">
      <c r="B9526" s="14">
        <v>9481</v>
      </c>
      <c r="C9526" s="17">
        <v>42</v>
      </c>
      <c r="D9526" s="17">
        <v>96.6</v>
      </c>
      <c r="E9526" s="17">
        <v>17759</v>
      </c>
      <c r="F9526" s="17">
        <v>222643.60000000009</v>
      </c>
    </row>
    <row r="9527" spans="2:6" x14ac:dyDescent="0.25">
      <c r="B9527" s="14">
        <v>9482</v>
      </c>
      <c r="C9527" s="17">
        <v>42</v>
      </c>
      <c r="D9527" s="17">
        <v>85.98</v>
      </c>
      <c r="E9527" s="17">
        <v>17500</v>
      </c>
      <c r="F9527" s="17">
        <v>392850</v>
      </c>
    </row>
    <row r="9528" spans="2:6" x14ac:dyDescent="0.25">
      <c r="B9528" s="14">
        <v>9483</v>
      </c>
      <c r="C9528" s="17">
        <v>40</v>
      </c>
      <c r="D9528" s="17">
        <v>81.48</v>
      </c>
      <c r="E9528" s="17">
        <v>11921</v>
      </c>
      <c r="F9528" s="17">
        <v>74115.919999999925</v>
      </c>
    </row>
    <row r="9529" spans="2:6" x14ac:dyDescent="0.25">
      <c r="B9529" s="14">
        <v>9484</v>
      </c>
      <c r="C9529" s="17">
        <v>42</v>
      </c>
      <c r="D9529" s="17">
        <v>80.78</v>
      </c>
      <c r="E9529" s="17">
        <v>18586</v>
      </c>
      <c r="F9529" s="17">
        <v>566624.91999999993</v>
      </c>
    </row>
    <row r="9530" spans="2:6" x14ac:dyDescent="0.25">
      <c r="B9530" s="14">
        <v>9485</v>
      </c>
      <c r="C9530" s="17">
        <v>42</v>
      </c>
      <c r="D9530" s="17">
        <v>86.31</v>
      </c>
      <c r="E9530" s="17">
        <v>6037</v>
      </c>
      <c r="F9530" s="17">
        <v>-423244.47000000003</v>
      </c>
    </row>
    <row r="9531" spans="2:6" x14ac:dyDescent="0.25">
      <c r="B9531" s="14">
        <v>9486</v>
      </c>
      <c r="C9531" s="17">
        <v>45</v>
      </c>
      <c r="D9531" s="17">
        <v>92.16</v>
      </c>
      <c r="E9531" s="17">
        <v>20560</v>
      </c>
      <c r="F9531" s="17">
        <v>421430.40000000014</v>
      </c>
    </row>
    <row r="9532" spans="2:6" x14ac:dyDescent="0.25">
      <c r="B9532" s="14">
        <v>9487</v>
      </c>
      <c r="C9532" s="17">
        <v>41</v>
      </c>
      <c r="D9532" s="17">
        <v>83.96</v>
      </c>
      <c r="E9532" s="17">
        <v>17780</v>
      </c>
      <c r="F9532" s="17">
        <v>466431.20000000019</v>
      </c>
    </row>
    <row r="9533" spans="2:6" x14ac:dyDescent="0.25">
      <c r="B9533" s="14">
        <v>9488</v>
      </c>
      <c r="C9533" s="17">
        <v>41</v>
      </c>
      <c r="D9533" s="17">
        <v>102.95</v>
      </c>
      <c r="E9533" s="17">
        <v>23939</v>
      </c>
      <c r="F9533" s="17">
        <v>467841.94999999995</v>
      </c>
    </row>
    <row r="9534" spans="2:6" x14ac:dyDescent="0.25">
      <c r="B9534" s="14">
        <v>9489</v>
      </c>
      <c r="C9534" s="17">
        <v>41</v>
      </c>
      <c r="D9534" s="17">
        <v>104.52</v>
      </c>
      <c r="E9534" s="17">
        <v>24085</v>
      </c>
      <c r="F9534" s="17">
        <v>438065.80000000005</v>
      </c>
    </row>
    <row r="9535" spans="2:6" x14ac:dyDescent="0.25">
      <c r="B9535" s="14">
        <v>9490</v>
      </c>
      <c r="C9535" s="17">
        <v>43</v>
      </c>
      <c r="D9535" s="17">
        <v>77.2</v>
      </c>
      <c r="E9535" s="17">
        <v>26109</v>
      </c>
      <c r="F9535" s="17">
        <v>1207389.2</v>
      </c>
    </row>
    <row r="9536" spans="2:6" x14ac:dyDescent="0.25">
      <c r="B9536" s="14">
        <v>9491</v>
      </c>
      <c r="C9536" s="17">
        <v>40</v>
      </c>
      <c r="D9536" s="17">
        <v>92.57</v>
      </c>
      <c r="E9536" s="17">
        <v>23105</v>
      </c>
      <c r="F9536" s="17">
        <v>684865.15000000014</v>
      </c>
    </row>
    <row r="9537" spans="2:6" x14ac:dyDescent="0.25">
      <c r="B9537" s="14">
        <v>9492</v>
      </c>
      <c r="C9537" s="17">
        <v>42</v>
      </c>
      <c r="D9537" s="17">
        <v>79.959999999999994</v>
      </c>
      <c r="E9537" s="17">
        <v>11925</v>
      </c>
      <c r="F9537" s="17">
        <v>68702.000000000116</v>
      </c>
    </row>
    <row r="9538" spans="2:6" x14ac:dyDescent="0.25">
      <c r="B9538" s="14">
        <v>9493</v>
      </c>
      <c r="C9538" s="17">
        <v>39</v>
      </c>
      <c r="D9538" s="17">
        <v>89.64</v>
      </c>
      <c r="E9538" s="17">
        <v>22902</v>
      </c>
      <c r="F9538" s="17">
        <v>761384.72</v>
      </c>
    </row>
    <row r="9539" spans="2:6" x14ac:dyDescent="0.25">
      <c r="B9539" s="14">
        <v>9494</v>
      </c>
      <c r="C9539" s="17">
        <v>42</v>
      </c>
      <c r="D9539" s="17">
        <v>92.91</v>
      </c>
      <c r="E9539" s="17">
        <v>13411</v>
      </c>
      <c r="F9539" s="17">
        <v>9510.9899999999907</v>
      </c>
    </row>
    <row r="9540" spans="2:6" x14ac:dyDescent="0.25">
      <c r="B9540" s="14">
        <v>9495</v>
      </c>
      <c r="C9540" s="17">
        <v>41</v>
      </c>
      <c r="D9540" s="17">
        <v>84.62</v>
      </c>
      <c r="E9540" s="17">
        <v>13586</v>
      </c>
      <c r="F9540" s="17">
        <v>146940.67999999993</v>
      </c>
    </row>
    <row r="9541" spans="2:6" x14ac:dyDescent="0.25">
      <c r="B9541" s="14">
        <v>9496</v>
      </c>
      <c r="C9541" s="17">
        <v>40</v>
      </c>
      <c r="D9541" s="17">
        <v>90.25</v>
      </c>
      <c r="E9541" s="17">
        <v>15076</v>
      </c>
      <c r="F9541" s="17">
        <v>186475</v>
      </c>
    </row>
    <row r="9542" spans="2:6" x14ac:dyDescent="0.25">
      <c r="B9542" s="14">
        <v>9497</v>
      </c>
      <c r="C9542" s="17">
        <v>42</v>
      </c>
      <c r="D9542" s="17">
        <v>89.7</v>
      </c>
      <c r="E9542" s="17">
        <v>23287</v>
      </c>
      <c r="F9542" s="17">
        <v>717215.09999999986</v>
      </c>
    </row>
    <row r="9543" spans="2:6" x14ac:dyDescent="0.25">
      <c r="B9543" s="14">
        <v>9498</v>
      </c>
      <c r="C9543" s="17">
        <v>44</v>
      </c>
      <c r="D9543" s="17">
        <v>80.099999999999994</v>
      </c>
      <c r="E9543" s="17">
        <v>16046</v>
      </c>
      <c r="F9543" s="17">
        <v>351845.40000000014</v>
      </c>
    </row>
    <row r="9544" spans="2:6" x14ac:dyDescent="0.25">
      <c r="B9544" s="14">
        <v>9499</v>
      </c>
      <c r="C9544" s="17">
        <v>39</v>
      </c>
      <c r="D9544" s="17">
        <v>83.49</v>
      </c>
      <c r="E9544" s="17">
        <v>27388</v>
      </c>
      <c r="F9544" s="17">
        <v>1245455.8800000001</v>
      </c>
    </row>
    <row r="9545" spans="2:6" x14ac:dyDescent="0.25">
      <c r="B9545" s="14">
        <v>9500</v>
      </c>
      <c r="C9545" s="17">
        <v>43</v>
      </c>
      <c r="D9545" s="17">
        <v>82.81</v>
      </c>
      <c r="E9545" s="17">
        <v>19616</v>
      </c>
      <c r="F9545" s="17">
        <v>585695.04</v>
      </c>
    </row>
    <row r="9546" spans="2:6" x14ac:dyDescent="0.25">
      <c r="B9546" s="14">
        <v>9501</v>
      </c>
      <c r="C9546" s="17">
        <v>41</v>
      </c>
      <c r="D9546" s="17">
        <v>88.2</v>
      </c>
      <c r="E9546" s="17">
        <v>8988</v>
      </c>
      <c r="F9546" s="17">
        <v>-222637.59999999998</v>
      </c>
    </row>
    <row r="9547" spans="2:6" x14ac:dyDescent="0.25">
      <c r="B9547" s="14">
        <v>9502</v>
      </c>
      <c r="C9547" s="17">
        <v>44</v>
      </c>
      <c r="D9547" s="17">
        <v>100.3</v>
      </c>
      <c r="E9547" s="17">
        <v>21668</v>
      </c>
      <c r="F9547" s="17">
        <v>335239.60000000009</v>
      </c>
    </row>
    <row r="9548" spans="2:6" x14ac:dyDescent="0.25">
      <c r="B9548" s="14">
        <v>9503</v>
      </c>
      <c r="C9548" s="17">
        <v>39</v>
      </c>
      <c r="D9548" s="17">
        <v>99.05</v>
      </c>
      <c r="E9548" s="17">
        <v>7620</v>
      </c>
      <c r="F9548" s="17">
        <v>-385561</v>
      </c>
    </row>
    <row r="9549" spans="2:6" x14ac:dyDescent="0.25">
      <c r="B9549" s="14">
        <v>9504</v>
      </c>
      <c r="C9549" s="17">
        <v>41</v>
      </c>
      <c r="D9549" s="17">
        <v>100.63</v>
      </c>
      <c r="E9549" s="17">
        <v>14932</v>
      </c>
      <c r="F9549" s="17">
        <v>6648.8400000000838</v>
      </c>
    </row>
    <row r="9550" spans="2:6" x14ac:dyDescent="0.25">
      <c r="B9550" s="14">
        <v>9505</v>
      </c>
      <c r="C9550" s="17">
        <v>44</v>
      </c>
      <c r="D9550" s="17">
        <v>90.02</v>
      </c>
      <c r="E9550" s="17">
        <v>32649</v>
      </c>
      <c r="F9550" s="17">
        <v>1271532.02</v>
      </c>
    </row>
    <row r="9551" spans="2:6" x14ac:dyDescent="0.25">
      <c r="B9551" s="14">
        <v>9506</v>
      </c>
      <c r="C9551" s="17">
        <v>43</v>
      </c>
      <c r="D9551" s="17">
        <v>87.46</v>
      </c>
      <c r="E9551" s="17">
        <v>19909</v>
      </c>
      <c r="F9551" s="17">
        <v>514562.8600000001</v>
      </c>
    </row>
    <row r="9552" spans="2:6" x14ac:dyDescent="0.25">
      <c r="B9552" s="14">
        <v>9507</v>
      </c>
      <c r="C9552" s="17">
        <v>42</v>
      </c>
      <c r="D9552" s="17">
        <v>84.94</v>
      </c>
      <c r="E9552" s="17">
        <v>13649</v>
      </c>
      <c r="F9552" s="17">
        <v>133546.94000000006</v>
      </c>
    </row>
    <row r="9553" spans="2:6" x14ac:dyDescent="0.25">
      <c r="B9553" s="14">
        <v>9508</v>
      </c>
      <c r="C9553" s="17">
        <v>41</v>
      </c>
      <c r="D9553" s="17">
        <v>81.150000000000006</v>
      </c>
      <c r="E9553" s="17">
        <v>23699</v>
      </c>
      <c r="F9553" s="17">
        <v>971268.14999999991</v>
      </c>
    </row>
    <row r="9554" spans="2:6" x14ac:dyDescent="0.25">
      <c r="B9554" s="14">
        <v>9509</v>
      </c>
      <c r="C9554" s="17">
        <v>42</v>
      </c>
      <c r="D9554" s="17">
        <v>103.84</v>
      </c>
      <c r="E9554" s="17">
        <v>20899</v>
      </c>
      <c r="F9554" s="17">
        <v>260990.83999999985</v>
      </c>
    </row>
    <row r="9555" spans="2:6" x14ac:dyDescent="0.25">
      <c r="B9555" s="14">
        <v>9510</v>
      </c>
      <c r="C9555" s="17">
        <v>42</v>
      </c>
      <c r="D9555" s="17">
        <v>99.35</v>
      </c>
      <c r="E9555" s="17">
        <v>14306</v>
      </c>
      <c r="F9555" s="17">
        <v>-25259.099999999977</v>
      </c>
    </row>
    <row r="9556" spans="2:6" x14ac:dyDescent="0.25">
      <c r="B9556" s="14">
        <v>9511</v>
      </c>
      <c r="C9556" s="17">
        <v>43</v>
      </c>
      <c r="D9556" s="17">
        <v>84.92</v>
      </c>
      <c r="E9556" s="17">
        <v>11139</v>
      </c>
      <c r="F9556" s="17">
        <v>-58239.880000000005</v>
      </c>
    </row>
    <row r="9557" spans="2:6" x14ac:dyDescent="0.25">
      <c r="B9557" s="14">
        <v>9512</v>
      </c>
      <c r="C9557" s="17">
        <v>39</v>
      </c>
      <c r="D9557" s="17">
        <v>80.05</v>
      </c>
      <c r="E9557" s="17">
        <v>22329</v>
      </c>
      <c r="F9557" s="17">
        <v>935203.55</v>
      </c>
    </row>
    <row r="9558" spans="2:6" x14ac:dyDescent="0.25">
      <c r="B9558" s="14">
        <v>9513</v>
      </c>
      <c r="C9558" s="17">
        <v>41</v>
      </c>
      <c r="D9558" s="17">
        <v>78.37</v>
      </c>
      <c r="E9558" s="17">
        <v>13484</v>
      </c>
      <c r="F9558" s="17">
        <v>223730.91999999993</v>
      </c>
    </row>
    <row r="9559" spans="2:6" x14ac:dyDescent="0.25">
      <c r="B9559" s="14">
        <v>9514</v>
      </c>
      <c r="C9559" s="17">
        <v>43</v>
      </c>
      <c r="D9559" s="17">
        <v>76.12</v>
      </c>
      <c r="E9559" s="17">
        <v>16460</v>
      </c>
      <c r="F9559" s="17">
        <v>464824.79999999981</v>
      </c>
    </row>
    <row r="9560" spans="2:6" x14ac:dyDescent="0.25">
      <c r="B9560" s="14">
        <v>9515</v>
      </c>
      <c r="C9560" s="17">
        <v>42</v>
      </c>
      <c r="D9560" s="17">
        <v>101.11</v>
      </c>
      <c r="E9560" s="17">
        <v>22181</v>
      </c>
      <c r="F9560" s="17">
        <v>389696.09000000008</v>
      </c>
    </row>
    <row r="9561" spans="2:6" x14ac:dyDescent="0.25">
      <c r="B9561" s="14">
        <v>9516</v>
      </c>
      <c r="C9561" s="17">
        <v>43</v>
      </c>
      <c r="D9561" s="17">
        <v>82.55</v>
      </c>
      <c r="E9561" s="17">
        <v>13908</v>
      </c>
      <c r="F9561" s="17">
        <v>171542.60000000009</v>
      </c>
    </row>
    <row r="9562" spans="2:6" x14ac:dyDescent="0.25">
      <c r="B9562" s="14">
        <v>9517</v>
      </c>
      <c r="C9562" s="17">
        <v>40</v>
      </c>
      <c r="D9562" s="17">
        <v>89.87</v>
      </c>
      <c r="E9562" s="17">
        <v>18080</v>
      </c>
      <c r="F9562" s="17">
        <v>399870.39999999991</v>
      </c>
    </row>
    <row r="9563" spans="2:6" x14ac:dyDescent="0.25">
      <c r="B9563" s="14">
        <v>9518</v>
      </c>
      <c r="C9563" s="17">
        <v>40</v>
      </c>
      <c r="D9563" s="17">
        <v>84.65</v>
      </c>
      <c r="E9563" s="17">
        <v>17625</v>
      </c>
      <c r="F9563" s="17">
        <v>460418.75</v>
      </c>
    </row>
    <row r="9564" spans="2:6" x14ac:dyDescent="0.25">
      <c r="B9564" s="14">
        <v>9519</v>
      </c>
      <c r="C9564" s="17">
        <v>40</v>
      </c>
      <c r="D9564" s="17">
        <v>78.42</v>
      </c>
      <c r="E9564" s="17">
        <v>21502</v>
      </c>
      <c r="F9564" s="17">
        <v>882631.15999999992</v>
      </c>
    </row>
    <row r="9565" spans="2:6" x14ac:dyDescent="0.25">
      <c r="B9565" s="14">
        <v>9520</v>
      </c>
      <c r="C9565" s="17">
        <v>41</v>
      </c>
      <c r="D9565" s="17">
        <v>93.92</v>
      </c>
      <c r="E9565" s="17">
        <v>27899</v>
      </c>
      <c r="F9565" s="17">
        <v>937767.91999999993</v>
      </c>
    </row>
    <row r="9566" spans="2:6" x14ac:dyDescent="0.25">
      <c r="B9566" s="14">
        <v>9521</v>
      </c>
      <c r="C9566" s="17">
        <v>39</v>
      </c>
      <c r="D9566" s="17">
        <v>91.6</v>
      </c>
      <c r="E9566" s="17">
        <v>21691</v>
      </c>
      <c r="F9566" s="17">
        <v>633664.40000000014</v>
      </c>
    </row>
    <row r="9567" spans="2:6" x14ac:dyDescent="0.25">
      <c r="B9567" s="14">
        <v>9522</v>
      </c>
      <c r="C9567" s="17">
        <v>41</v>
      </c>
      <c r="D9567" s="17">
        <v>92.82</v>
      </c>
      <c r="E9567" s="17">
        <v>17638</v>
      </c>
      <c r="F9567" s="17">
        <v>299644.84000000008</v>
      </c>
    </row>
    <row r="9568" spans="2:6" x14ac:dyDescent="0.25">
      <c r="B9568" s="14">
        <v>9523</v>
      </c>
      <c r="C9568" s="17">
        <v>42</v>
      </c>
      <c r="D9568" s="17">
        <v>92.82</v>
      </c>
      <c r="E9568" s="17">
        <v>19978</v>
      </c>
      <c r="F9568" s="17">
        <v>432188.04000000004</v>
      </c>
    </row>
    <row r="9569" spans="2:6" x14ac:dyDescent="0.25">
      <c r="B9569" s="14">
        <v>9524</v>
      </c>
      <c r="C9569" s="17">
        <v>40</v>
      </c>
      <c r="D9569" s="17">
        <v>76.319999999999993</v>
      </c>
      <c r="E9569" s="17">
        <v>20686</v>
      </c>
      <c r="F9569" s="17">
        <v>860318.48000000021</v>
      </c>
    </row>
    <row r="9570" spans="2:6" x14ac:dyDescent="0.25">
      <c r="B9570" s="14">
        <v>9525</v>
      </c>
      <c r="C9570" s="17">
        <v>43</v>
      </c>
      <c r="D9570" s="17">
        <v>77.33</v>
      </c>
      <c r="E9570" s="17">
        <v>14321</v>
      </c>
      <c r="F9570" s="17">
        <v>276633.07000000007</v>
      </c>
    </row>
    <row r="9571" spans="2:6" x14ac:dyDescent="0.25">
      <c r="B9571" s="14">
        <v>9526</v>
      </c>
      <c r="C9571" s="17">
        <v>43</v>
      </c>
      <c r="D9571" s="17">
        <v>90.7</v>
      </c>
      <c r="E9571" s="17">
        <v>18019</v>
      </c>
      <c r="F9571" s="17">
        <v>326640.69999999995</v>
      </c>
    </row>
    <row r="9572" spans="2:6" x14ac:dyDescent="0.25">
      <c r="B9572" s="14">
        <v>9527</v>
      </c>
      <c r="C9572" s="17">
        <v>42</v>
      </c>
      <c r="D9572" s="17">
        <v>102.57</v>
      </c>
      <c r="E9572" s="17">
        <v>13686</v>
      </c>
      <c r="F9572" s="17">
        <v>-105071.0199999999</v>
      </c>
    </row>
    <row r="9573" spans="2:6" x14ac:dyDescent="0.25">
      <c r="B9573" s="14">
        <v>9528</v>
      </c>
      <c r="C9573" s="17">
        <v>40</v>
      </c>
      <c r="D9573" s="17">
        <v>92.9</v>
      </c>
      <c r="E9573" s="17">
        <v>11859</v>
      </c>
      <c r="F9573" s="17">
        <v>-66120.100000000093</v>
      </c>
    </row>
    <row r="9574" spans="2:6" x14ac:dyDescent="0.25">
      <c r="B9574" s="14">
        <v>9529</v>
      </c>
      <c r="C9574" s="17">
        <v>43</v>
      </c>
      <c r="D9574" s="17">
        <v>95.49</v>
      </c>
      <c r="E9574" s="17">
        <v>12797</v>
      </c>
      <c r="F9574" s="17">
        <v>-75653.529999999912</v>
      </c>
    </row>
    <row r="9575" spans="2:6" x14ac:dyDescent="0.25">
      <c r="B9575" s="14">
        <v>9530</v>
      </c>
      <c r="C9575" s="17">
        <v>40</v>
      </c>
      <c r="D9575" s="17">
        <v>101.24</v>
      </c>
      <c r="E9575" s="17">
        <v>22705</v>
      </c>
      <c r="F9575" s="17">
        <v>461440.80000000005</v>
      </c>
    </row>
    <row r="9576" spans="2:6" x14ac:dyDescent="0.25">
      <c r="B9576" s="14">
        <v>9531</v>
      </c>
      <c r="C9576" s="17">
        <v>44</v>
      </c>
      <c r="D9576" s="17">
        <v>95.9</v>
      </c>
      <c r="E9576" s="17">
        <v>17551</v>
      </c>
      <c r="F9576" s="17">
        <v>187264.09999999986</v>
      </c>
    </row>
    <row r="9577" spans="2:6" x14ac:dyDescent="0.25">
      <c r="B9577" s="14">
        <v>9532</v>
      </c>
      <c r="C9577" s="17">
        <v>41</v>
      </c>
      <c r="D9577" s="17">
        <v>88.47</v>
      </c>
      <c r="E9577" s="17">
        <v>8566</v>
      </c>
      <c r="F9577" s="17">
        <v>-254406.02000000002</v>
      </c>
    </row>
    <row r="9578" spans="2:6" x14ac:dyDescent="0.25">
      <c r="B9578" s="14">
        <v>9533</v>
      </c>
      <c r="C9578" s="17">
        <v>43</v>
      </c>
      <c r="D9578" s="17">
        <v>97.76</v>
      </c>
      <c r="E9578" s="17">
        <v>22847</v>
      </c>
      <c r="F9578" s="17">
        <v>480609.2799999998</v>
      </c>
    </row>
    <row r="9579" spans="2:6" x14ac:dyDescent="0.25">
      <c r="B9579" s="14">
        <v>9534</v>
      </c>
      <c r="C9579" s="17">
        <v>43</v>
      </c>
      <c r="D9579" s="17">
        <v>80.72</v>
      </c>
      <c r="E9579" s="17">
        <v>23605</v>
      </c>
      <c r="F9579" s="17">
        <v>926984.40000000014</v>
      </c>
    </row>
    <row r="9580" spans="2:6" x14ac:dyDescent="0.25">
      <c r="B9580" s="14">
        <v>9535</v>
      </c>
      <c r="C9580" s="17">
        <v>41</v>
      </c>
      <c r="D9580" s="17">
        <v>92.35</v>
      </c>
      <c r="E9580" s="17">
        <v>8774</v>
      </c>
      <c r="F9580" s="17">
        <v>-273986.89999999991</v>
      </c>
    </row>
    <row r="9581" spans="2:6" x14ac:dyDescent="0.25">
      <c r="B9581" s="14">
        <v>9536</v>
      </c>
      <c r="C9581" s="17">
        <v>42</v>
      </c>
      <c r="D9581" s="17">
        <v>78.209999999999994</v>
      </c>
      <c r="E9581" s="17">
        <v>17696</v>
      </c>
      <c r="F9581" s="17">
        <v>544267.84000000008</v>
      </c>
    </row>
    <row r="9582" spans="2:6" x14ac:dyDescent="0.25">
      <c r="B9582" s="14">
        <v>9537</v>
      </c>
      <c r="C9582" s="17">
        <v>43</v>
      </c>
      <c r="D9582" s="17">
        <v>86.42</v>
      </c>
      <c r="E9582" s="17">
        <v>9776</v>
      </c>
      <c r="F9582" s="17">
        <v>-169785.92000000004</v>
      </c>
    </row>
    <row r="9583" spans="2:6" x14ac:dyDescent="0.25">
      <c r="B9583" s="14">
        <v>9538</v>
      </c>
      <c r="C9583" s="17">
        <v>42</v>
      </c>
      <c r="D9583" s="17">
        <v>102.97</v>
      </c>
      <c r="E9583" s="17">
        <v>17714</v>
      </c>
      <c r="F9583" s="17">
        <v>107087.42000000004</v>
      </c>
    </row>
    <row r="9584" spans="2:6" x14ac:dyDescent="0.25">
      <c r="B9584" s="14">
        <v>9539</v>
      </c>
      <c r="C9584" s="17">
        <v>39</v>
      </c>
      <c r="D9584" s="17">
        <v>78.849999999999994</v>
      </c>
      <c r="E9584" s="17">
        <v>29313</v>
      </c>
      <c r="F9584" s="17">
        <v>1528749.9500000002</v>
      </c>
    </row>
    <row r="9585" spans="2:6" x14ac:dyDescent="0.25">
      <c r="B9585" s="14">
        <v>9540</v>
      </c>
      <c r="C9585" s="17">
        <v>41</v>
      </c>
      <c r="D9585" s="17">
        <v>94.1</v>
      </c>
      <c r="E9585" s="17">
        <v>19484</v>
      </c>
      <c r="F9585" s="17">
        <v>395027.60000000009</v>
      </c>
    </row>
    <row r="9586" spans="2:6" x14ac:dyDescent="0.25">
      <c r="B9586" s="14">
        <v>9541</v>
      </c>
      <c r="C9586" s="17">
        <v>39</v>
      </c>
      <c r="D9586" s="17">
        <v>96.91</v>
      </c>
      <c r="E9586" s="17">
        <v>16887</v>
      </c>
      <c r="F9586" s="17">
        <v>215400.83000000007</v>
      </c>
    </row>
    <row r="9587" spans="2:6" x14ac:dyDescent="0.25">
      <c r="B9587" s="14">
        <v>9542</v>
      </c>
      <c r="C9587" s="17">
        <v>40</v>
      </c>
      <c r="D9587" s="17">
        <v>84.71</v>
      </c>
      <c r="E9587" s="17">
        <v>13825</v>
      </c>
      <c r="F9587" s="17">
        <v>177059.25000000012</v>
      </c>
    </row>
    <row r="9588" spans="2:6" x14ac:dyDescent="0.25">
      <c r="B9588" s="14">
        <v>9543</v>
      </c>
      <c r="C9588" s="17">
        <v>41</v>
      </c>
      <c r="D9588" s="17">
        <v>102.29</v>
      </c>
      <c r="E9588" s="17">
        <v>17111</v>
      </c>
      <c r="F9588" s="17">
        <v>103253.80999999994</v>
      </c>
    </row>
    <row r="9589" spans="2:6" x14ac:dyDescent="0.25">
      <c r="B9589" s="14">
        <v>9544</v>
      </c>
      <c r="C9589" s="17">
        <v>39</v>
      </c>
      <c r="D9589" s="17">
        <v>96.74</v>
      </c>
      <c r="E9589" s="17">
        <v>13200</v>
      </c>
      <c r="F9589" s="17">
        <v>-14967.999999999884</v>
      </c>
    </row>
    <row r="9590" spans="2:6" x14ac:dyDescent="0.25">
      <c r="B9590" s="14">
        <v>9545</v>
      </c>
      <c r="C9590" s="17">
        <v>41</v>
      </c>
      <c r="D9590" s="17">
        <v>87.62</v>
      </c>
      <c r="E9590" s="17">
        <v>18054</v>
      </c>
      <c r="F9590" s="17">
        <v>420640.52</v>
      </c>
    </row>
    <row r="9591" spans="2:6" x14ac:dyDescent="0.25">
      <c r="B9591" s="14">
        <v>9546</v>
      </c>
      <c r="C9591" s="17">
        <v>41</v>
      </c>
      <c r="D9591" s="17">
        <v>99.49</v>
      </c>
      <c r="E9591" s="17">
        <v>9427</v>
      </c>
      <c r="F9591" s="17">
        <v>-298426.23</v>
      </c>
    </row>
    <row r="9592" spans="2:6" x14ac:dyDescent="0.25">
      <c r="B9592" s="14">
        <v>9547</v>
      </c>
      <c r="C9592" s="17">
        <v>40</v>
      </c>
      <c r="D9592" s="17">
        <v>100.97</v>
      </c>
      <c r="E9592" s="17">
        <v>9103</v>
      </c>
      <c r="F9592" s="17">
        <v>-321752.91000000003</v>
      </c>
    </row>
    <row r="9593" spans="2:6" x14ac:dyDescent="0.25">
      <c r="B9593" s="14">
        <v>9548</v>
      </c>
      <c r="C9593" s="17">
        <v>39</v>
      </c>
      <c r="D9593" s="17">
        <v>77.47</v>
      </c>
      <c r="E9593" s="17">
        <v>20016</v>
      </c>
      <c r="F9593" s="17">
        <v>801920.48</v>
      </c>
    </row>
    <row r="9594" spans="2:6" x14ac:dyDescent="0.25">
      <c r="B9594" s="14">
        <v>9549</v>
      </c>
      <c r="C9594" s="17">
        <v>43</v>
      </c>
      <c r="D9594" s="17">
        <v>101.41</v>
      </c>
      <c r="E9594" s="17">
        <v>19008</v>
      </c>
      <c r="F9594" s="17">
        <v>187646.72000000009</v>
      </c>
    </row>
    <row r="9595" spans="2:6" x14ac:dyDescent="0.25">
      <c r="B9595" s="14">
        <v>9550</v>
      </c>
      <c r="C9595" s="17">
        <v>42</v>
      </c>
      <c r="D9595" s="17">
        <v>101.69</v>
      </c>
      <c r="E9595" s="17">
        <v>13220</v>
      </c>
      <c r="F9595" s="17">
        <v>-118801.79999999993</v>
      </c>
    </row>
    <row r="9596" spans="2:6" x14ac:dyDescent="0.25">
      <c r="B9596" s="14">
        <v>9551</v>
      </c>
      <c r="C9596" s="17">
        <v>42</v>
      </c>
      <c r="D9596" s="17">
        <v>78.099999999999994</v>
      </c>
      <c r="E9596" s="17">
        <v>18340</v>
      </c>
      <c r="F9596" s="17">
        <v>597026</v>
      </c>
    </row>
    <row r="9597" spans="2:6" x14ac:dyDescent="0.25">
      <c r="B9597" s="14">
        <v>9552</v>
      </c>
      <c r="C9597" s="17">
        <v>42</v>
      </c>
      <c r="D9597" s="17">
        <v>104.56</v>
      </c>
      <c r="E9597" s="17">
        <v>18321</v>
      </c>
      <c r="F9597" s="17">
        <v>110753.23999999999</v>
      </c>
    </row>
    <row r="9598" spans="2:6" x14ac:dyDescent="0.25">
      <c r="B9598" s="14">
        <v>9553</v>
      </c>
      <c r="C9598" s="17">
        <v>43</v>
      </c>
      <c r="D9598" s="17">
        <v>89.31</v>
      </c>
      <c r="E9598" s="17">
        <v>15554</v>
      </c>
      <c r="F9598" s="17">
        <v>187296.26</v>
      </c>
    </row>
    <row r="9599" spans="2:6" x14ac:dyDescent="0.25">
      <c r="B9599" s="14">
        <v>9554</v>
      </c>
      <c r="C9599" s="17">
        <v>44</v>
      </c>
      <c r="D9599" s="17">
        <v>96.47</v>
      </c>
      <c r="E9599" s="17">
        <v>14059</v>
      </c>
      <c r="F9599" s="17">
        <v>-27126.729999999981</v>
      </c>
    </row>
    <row r="9600" spans="2:6" x14ac:dyDescent="0.25">
      <c r="B9600" s="14">
        <v>9555</v>
      </c>
      <c r="C9600" s="17">
        <v>42</v>
      </c>
      <c r="D9600" s="17">
        <v>85.3</v>
      </c>
      <c r="E9600" s="17">
        <v>19982</v>
      </c>
      <c r="F9600" s="17">
        <v>582709.40000000014</v>
      </c>
    </row>
    <row r="9601" spans="2:6" x14ac:dyDescent="0.25">
      <c r="B9601" s="14">
        <v>9556</v>
      </c>
      <c r="C9601" s="17">
        <v>42</v>
      </c>
      <c r="D9601" s="17">
        <v>104.56</v>
      </c>
      <c r="E9601" s="17">
        <v>13850</v>
      </c>
      <c r="F9601" s="17">
        <v>-123706</v>
      </c>
    </row>
    <row r="9602" spans="2:6" x14ac:dyDescent="0.25">
      <c r="B9602" s="14">
        <v>9557</v>
      </c>
      <c r="C9602" s="17">
        <v>42</v>
      </c>
      <c r="D9602" s="17">
        <v>89.05</v>
      </c>
      <c r="E9602" s="17">
        <v>15617</v>
      </c>
      <c r="F9602" s="17">
        <v>211175.15000000014</v>
      </c>
    </row>
    <row r="9603" spans="2:6" x14ac:dyDescent="0.25">
      <c r="B9603" s="14">
        <v>9558</v>
      </c>
      <c r="C9603" s="17">
        <v>41</v>
      </c>
      <c r="D9603" s="17">
        <v>77.489999999999995</v>
      </c>
      <c r="E9603" s="17">
        <v>14307</v>
      </c>
      <c r="F9603" s="17">
        <v>301856.57000000007</v>
      </c>
    </row>
    <row r="9604" spans="2:6" x14ac:dyDescent="0.25">
      <c r="B9604" s="14">
        <v>9559</v>
      </c>
      <c r="C9604" s="17">
        <v>44</v>
      </c>
      <c r="D9604" s="17">
        <v>90.84</v>
      </c>
      <c r="E9604" s="17">
        <v>21382</v>
      </c>
      <c r="F9604" s="17">
        <v>521869.11999999988</v>
      </c>
    </row>
    <row r="9605" spans="2:6" x14ac:dyDescent="0.25">
      <c r="B9605" s="14">
        <v>9560</v>
      </c>
      <c r="C9605" s="17">
        <v>39</v>
      </c>
      <c r="D9605" s="17">
        <v>98.94</v>
      </c>
      <c r="E9605" s="17">
        <v>19802</v>
      </c>
      <c r="F9605" s="17">
        <v>359110.12000000011</v>
      </c>
    </row>
    <row r="9606" spans="2:6" x14ac:dyDescent="0.25">
      <c r="B9606" s="14">
        <v>9561</v>
      </c>
      <c r="C9606" s="17">
        <v>40</v>
      </c>
      <c r="D9606" s="17">
        <v>101.19</v>
      </c>
      <c r="E9606" s="17">
        <v>19473</v>
      </c>
      <c r="F9606" s="17">
        <v>275734.13000000012</v>
      </c>
    </row>
    <row r="9607" spans="2:6" x14ac:dyDescent="0.25">
      <c r="B9607" s="14">
        <v>9562</v>
      </c>
      <c r="C9607" s="17">
        <v>40</v>
      </c>
      <c r="D9607" s="17">
        <v>86.78</v>
      </c>
      <c r="E9607" s="17">
        <v>18445</v>
      </c>
      <c r="F9607" s="17">
        <v>482097.89999999991</v>
      </c>
    </row>
    <row r="9608" spans="2:6" x14ac:dyDescent="0.25">
      <c r="B9608" s="14">
        <v>9563</v>
      </c>
      <c r="C9608" s="17">
        <v>42</v>
      </c>
      <c r="D9608" s="17">
        <v>98.72</v>
      </c>
      <c r="E9608" s="17">
        <v>14591</v>
      </c>
      <c r="F9608" s="17">
        <v>363.47999999998137</v>
      </c>
    </row>
    <row r="9609" spans="2:6" x14ac:dyDescent="0.25">
      <c r="B9609" s="14">
        <v>9564</v>
      </c>
      <c r="C9609" s="17">
        <v>39</v>
      </c>
      <c r="D9609" s="17">
        <v>95.49</v>
      </c>
      <c r="E9609" s="17">
        <v>18352</v>
      </c>
      <c r="F9609" s="17">
        <v>333887.52</v>
      </c>
    </row>
    <row r="9610" spans="2:6" x14ac:dyDescent="0.25">
      <c r="B9610" s="14">
        <v>9565</v>
      </c>
      <c r="C9610" s="17">
        <v>41</v>
      </c>
      <c r="D9610" s="17">
        <v>99.38</v>
      </c>
      <c r="E9610" s="17">
        <v>20154</v>
      </c>
      <c r="F9610" s="17">
        <v>331427.48</v>
      </c>
    </row>
    <row r="9611" spans="2:6" x14ac:dyDescent="0.25">
      <c r="B9611" s="14">
        <v>9566</v>
      </c>
      <c r="C9611" s="17">
        <v>42</v>
      </c>
      <c r="D9611" s="17">
        <v>104.65</v>
      </c>
      <c r="E9611" s="17">
        <v>17699</v>
      </c>
      <c r="F9611" s="17">
        <v>76542.649999999907</v>
      </c>
    </row>
    <row r="9612" spans="2:6" x14ac:dyDescent="0.25">
      <c r="B9612" s="14">
        <v>9567</v>
      </c>
      <c r="C9612" s="17">
        <v>40</v>
      </c>
      <c r="D9612" s="17">
        <v>80.25</v>
      </c>
      <c r="E9612" s="17">
        <v>12584</v>
      </c>
      <c r="F9612" s="17">
        <v>140990</v>
      </c>
    </row>
    <row r="9613" spans="2:6" x14ac:dyDescent="0.25">
      <c r="B9613" s="14">
        <v>9568</v>
      </c>
      <c r="C9613" s="17">
        <v>39</v>
      </c>
      <c r="D9613" s="17">
        <v>85.73</v>
      </c>
      <c r="E9613" s="17">
        <v>22743</v>
      </c>
      <c r="F9613" s="17">
        <v>839122.60999999987</v>
      </c>
    </row>
    <row r="9614" spans="2:6" x14ac:dyDescent="0.25">
      <c r="B9614" s="14">
        <v>9569</v>
      </c>
      <c r="C9614" s="17">
        <v>42</v>
      </c>
      <c r="D9614" s="17">
        <v>96.73</v>
      </c>
      <c r="E9614" s="17">
        <v>24818</v>
      </c>
      <c r="F9614" s="17">
        <v>645780.85999999987</v>
      </c>
    </row>
    <row r="9615" spans="2:6" x14ac:dyDescent="0.25">
      <c r="B9615" s="14">
        <v>9570</v>
      </c>
      <c r="C9615" s="17">
        <v>42</v>
      </c>
      <c r="D9615" s="17">
        <v>93.47</v>
      </c>
      <c r="E9615" s="17">
        <v>20661</v>
      </c>
      <c r="F9615" s="17">
        <v>462593.33000000007</v>
      </c>
    </row>
    <row r="9616" spans="2:6" x14ac:dyDescent="0.25">
      <c r="B9616" s="14">
        <v>9571</v>
      </c>
      <c r="C9616" s="17">
        <v>42</v>
      </c>
      <c r="D9616" s="17">
        <v>90.99</v>
      </c>
      <c r="E9616" s="17">
        <v>22767</v>
      </c>
      <c r="F9616" s="17">
        <v>652849.67000000016</v>
      </c>
    </row>
    <row r="9617" spans="2:6" x14ac:dyDescent="0.25">
      <c r="B9617" s="14">
        <v>9572</v>
      </c>
      <c r="C9617" s="17">
        <v>43</v>
      </c>
      <c r="D9617" s="17">
        <v>94.57</v>
      </c>
      <c r="E9617" s="17">
        <v>24273</v>
      </c>
      <c r="F9617" s="17">
        <v>641090.39000000013</v>
      </c>
    </row>
    <row r="9618" spans="2:6" x14ac:dyDescent="0.25">
      <c r="B9618" s="14">
        <v>9573</v>
      </c>
      <c r="C9618" s="17">
        <v>42</v>
      </c>
      <c r="D9618" s="17">
        <v>93.75</v>
      </c>
      <c r="E9618" s="17">
        <v>25008</v>
      </c>
      <c r="F9618" s="17">
        <v>731756</v>
      </c>
    </row>
    <row r="9619" spans="2:6" x14ac:dyDescent="0.25">
      <c r="B9619" s="14">
        <v>9574</v>
      </c>
      <c r="C9619" s="17">
        <v>41</v>
      </c>
      <c r="D9619" s="17">
        <v>92.03</v>
      </c>
      <c r="E9619" s="17">
        <v>19980</v>
      </c>
      <c r="F9619" s="17">
        <v>468080.60000000009</v>
      </c>
    </row>
    <row r="9620" spans="2:6" x14ac:dyDescent="0.25">
      <c r="B9620" s="14">
        <v>9575</v>
      </c>
      <c r="C9620" s="17">
        <v>41</v>
      </c>
      <c r="D9620" s="17">
        <v>85.17</v>
      </c>
      <c r="E9620" s="17">
        <v>16880</v>
      </c>
      <c r="F9620" s="17">
        <v>379370.39999999991</v>
      </c>
    </row>
    <row r="9621" spans="2:6" x14ac:dyDescent="0.25">
      <c r="B9621" s="14">
        <v>9576</v>
      </c>
      <c r="C9621" s="17">
        <v>45</v>
      </c>
      <c r="D9621" s="17">
        <v>81.45</v>
      </c>
      <c r="E9621" s="17">
        <v>18209</v>
      </c>
      <c r="F9621" s="17">
        <v>471062.94999999995</v>
      </c>
    </row>
    <row r="9622" spans="2:6" x14ac:dyDescent="0.25">
      <c r="B9622" s="14">
        <v>9577</v>
      </c>
      <c r="C9622" s="17">
        <v>45</v>
      </c>
      <c r="D9622" s="17">
        <v>91.66</v>
      </c>
      <c r="E9622" s="17">
        <v>16581</v>
      </c>
      <c r="F9622" s="17">
        <v>183659.54000000004</v>
      </c>
    </row>
    <row r="9623" spans="2:6" x14ac:dyDescent="0.25">
      <c r="B9623" s="14">
        <v>9578</v>
      </c>
      <c r="C9623" s="17">
        <v>41</v>
      </c>
      <c r="D9623" s="17">
        <v>96.62</v>
      </c>
      <c r="E9623" s="17">
        <v>14059</v>
      </c>
      <c r="F9623" s="17">
        <v>12941.419999999925</v>
      </c>
    </row>
    <row r="9624" spans="2:6" x14ac:dyDescent="0.25">
      <c r="B9624" s="14">
        <v>9579</v>
      </c>
      <c r="C9624" s="17">
        <v>44</v>
      </c>
      <c r="D9624" s="17">
        <v>96.62</v>
      </c>
      <c r="E9624" s="17">
        <v>20041</v>
      </c>
      <c r="F9624" s="17">
        <v>319993.57999999984</v>
      </c>
    </row>
    <row r="9625" spans="2:6" x14ac:dyDescent="0.25">
      <c r="B9625" s="14">
        <v>9580</v>
      </c>
      <c r="C9625" s="17">
        <v>41</v>
      </c>
      <c r="D9625" s="17">
        <v>101.81</v>
      </c>
      <c r="E9625" s="17">
        <v>17522</v>
      </c>
      <c r="F9625" s="17">
        <v>134561.17999999993</v>
      </c>
    </row>
    <row r="9626" spans="2:6" x14ac:dyDescent="0.25">
      <c r="B9626" s="14">
        <v>9581</v>
      </c>
      <c r="C9626" s="17">
        <v>39</v>
      </c>
      <c r="D9626" s="17">
        <v>87.47</v>
      </c>
      <c r="E9626" s="17">
        <v>14868</v>
      </c>
      <c r="F9626" s="17">
        <v>228376.04000000004</v>
      </c>
    </row>
    <row r="9627" spans="2:6" x14ac:dyDescent="0.25">
      <c r="B9627" s="14">
        <v>9582</v>
      </c>
      <c r="C9627" s="17">
        <v>39</v>
      </c>
      <c r="D9627" s="17">
        <v>100.41</v>
      </c>
      <c r="E9627" s="17">
        <v>14845</v>
      </c>
      <c r="F9627" s="17">
        <v>34613.550000000047</v>
      </c>
    </row>
    <row r="9628" spans="2:6" x14ac:dyDescent="0.25">
      <c r="B9628" s="14">
        <v>9583</v>
      </c>
      <c r="C9628" s="17">
        <v>42</v>
      </c>
      <c r="D9628" s="17">
        <v>92.19</v>
      </c>
      <c r="E9628" s="17">
        <v>10885</v>
      </c>
      <c r="F9628" s="17">
        <v>-144543.15000000002</v>
      </c>
    </row>
    <row r="9629" spans="2:6" x14ac:dyDescent="0.25">
      <c r="B9629" s="14">
        <v>9584</v>
      </c>
      <c r="C9629" s="17">
        <v>40</v>
      </c>
      <c r="D9629" s="17">
        <v>85.71</v>
      </c>
      <c r="E9629" s="17">
        <v>11646</v>
      </c>
      <c r="F9629" s="17">
        <v>3535.3400000000838</v>
      </c>
    </row>
    <row r="9630" spans="2:6" x14ac:dyDescent="0.25">
      <c r="B9630" s="14">
        <v>9585</v>
      </c>
      <c r="C9630" s="17">
        <v>40</v>
      </c>
      <c r="D9630" s="17">
        <v>90.75</v>
      </c>
      <c r="E9630" s="17">
        <v>19014</v>
      </c>
      <c r="F9630" s="17">
        <v>447705.5</v>
      </c>
    </row>
    <row r="9631" spans="2:6" x14ac:dyDescent="0.25">
      <c r="B9631" s="14">
        <v>9586</v>
      </c>
      <c r="C9631" s="17">
        <v>41</v>
      </c>
      <c r="D9631" s="17">
        <v>95.96</v>
      </c>
      <c r="E9631" s="17">
        <v>23465</v>
      </c>
      <c r="F9631" s="17">
        <v>605768.60000000009</v>
      </c>
    </row>
    <row r="9632" spans="2:6" x14ac:dyDescent="0.25">
      <c r="B9632" s="14">
        <v>9587</v>
      </c>
      <c r="C9632" s="17">
        <v>43</v>
      </c>
      <c r="D9632" s="17">
        <v>89.86</v>
      </c>
      <c r="E9632" s="17">
        <v>24394</v>
      </c>
      <c r="F9632" s="17">
        <v>763419.15999999992</v>
      </c>
    </row>
    <row r="9633" spans="2:6" x14ac:dyDescent="0.25">
      <c r="B9633" s="14">
        <v>9588</v>
      </c>
      <c r="C9633" s="17">
        <v>39</v>
      </c>
      <c r="D9633" s="17">
        <v>75.849999999999994</v>
      </c>
      <c r="E9633" s="17">
        <v>16287</v>
      </c>
      <c r="F9633" s="17">
        <v>520551.05000000005</v>
      </c>
    </row>
    <row r="9634" spans="2:6" x14ac:dyDescent="0.25">
      <c r="B9634" s="14">
        <v>9589</v>
      </c>
      <c r="C9634" s="17">
        <v>39</v>
      </c>
      <c r="D9634" s="17">
        <v>104.04</v>
      </c>
      <c r="E9634" s="17">
        <v>22662</v>
      </c>
      <c r="F9634" s="17">
        <v>418165.51999999979</v>
      </c>
    </row>
    <row r="9635" spans="2:6" x14ac:dyDescent="0.25">
      <c r="B9635" s="14">
        <v>9590</v>
      </c>
      <c r="C9635" s="17">
        <v>41</v>
      </c>
      <c r="D9635" s="17">
        <v>78.77</v>
      </c>
      <c r="E9635" s="17">
        <v>27753</v>
      </c>
      <c r="F9635" s="17">
        <v>1348870.19</v>
      </c>
    </row>
    <row r="9636" spans="2:6" x14ac:dyDescent="0.25">
      <c r="B9636" s="14">
        <v>9591</v>
      </c>
      <c r="C9636" s="17">
        <v>43</v>
      </c>
      <c r="D9636" s="17">
        <v>84.86</v>
      </c>
      <c r="E9636" s="17">
        <v>12689</v>
      </c>
      <c r="F9636" s="17">
        <v>52695.459999999963</v>
      </c>
    </row>
    <row r="9637" spans="2:6" x14ac:dyDescent="0.25">
      <c r="B9637" s="14">
        <v>9592</v>
      </c>
      <c r="C9637" s="17">
        <v>41</v>
      </c>
      <c r="D9637" s="17">
        <v>90.48</v>
      </c>
      <c r="E9637" s="17">
        <v>18401</v>
      </c>
      <c r="F9637" s="17">
        <v>392435.52</v>
      </c>
    </row>
    <row r="9638" spans="2:6" x14ac:dyDescent="0.25">
      <c r="B9638" s="14">
        <v>9593</v>
      </c>
      <c r="C9638" s="17">
        <v>41</v>
      </c>
      <c r="D9638" s="17">
        <v>85.76</v>
      </c>
      <c r="E9638" s="17">
        <v>10355</v>
      </c>
      <c r="F9638" s="17">
        <v>-101954.80000000005</v>
      </c>
    </row>
    <row r="9639" spans="2:6" x14ac:dyDescent="0.25">
      <c r="B9639" s="14">
        <v>9594</v>
      </c>
      <c r="C9639" s="17">
        <v>45</v>
      </c>
      <c r="D9639" s="17">
        <v>75.37</v>
      </c>
      <c r="E9639" s="17">
        <v>7913</v>
      </c>
      <c r="F9639" s="17">
        <v>-227800.81000000006</v>
      </c>
    </row>
    <row r="9640" spans="2:6" x14ac:dyDescent="0.25">
      <c r="B9640" s="14">
        <v>9595</v>
      </c>
      <c r="C9640" s="17">
        <v>42</v>
      </c>
      <c r="D9640" s="17">
        <v>75.53</v>
      </c>
      <c r="E9640" s="17">
        <v>17427</v>
      </c>
      <c r="F9640" s="17">
        <v>569777.68999999994</v>
      </c>
    </row>
    <row r="9641" spans="2:6" x14ac:dyDescent="0.25">
      <c r="B9641" s="14">
        <v>9596</v>
      </c>
      <c r="C9641" s="17">
        <v>39</v>
      </c>
      <c r="D9641" s="17">
        <v>94.83</v>
      </c>
      <c r="E9641" s="17">
        <v>15175</v>
      </c>
      <c r="F9641" s="17">
        <v>138954.75</v>
      </c>
    </row>
    <row r="9642" spans="2:6" x14ac:dyDescent="0.25">
      <c r="B9642" s="14">
        <v>9597</v>
      </c>
      <c r="C9642" s="17">
        <v>40</v>
      </c>
      <c r="D9642" s="17">
        <v>100.93</v>
      </c>
      <c r="E9642" s="17">
        <v>27331</v>
      </c>
      <c r="F9642" s="17">
        <v>737111.16999999993</v>
      </c>
    </row>
    <row r="9643" spans="2:6" x14ac:dyDescent="0.25">
      <c r="B9643" s="14">
        <v>9598</v>
      </c>
      <c r="C9643" s="17">
        <v>39</v>
      </c>
      <c r="D9643" s="17">
        <v>88.55</v>
      </c>
      <c r="E9643" s="17">
        <v>8459</v>
      </c>
      <c r="F9643" s="17">
        <v>-245604.44999999995</v>
      </c>
    </row>
    <row r="9644" spans="2:6" x14ac:dyDescent="0.25">
      <c r="B9644" s="14">
        <v>9599</v>
      </c>
      <c r="C9644" s="17">
        <v>42</v>
      </c>
      <c r="D9644" s="17">
        <v>91.3</v>
      </c>
      <c r="E9644" s="17">
        <v>14571</v>
      </c>
      <c r="F9644" s="17">
        <v>107314.70000000007</v>
      </c>
    </row>
    <row r="9645" spans="2:6" x14ac:dyDescent="0.25">
      <c r="B9645" s="14">
        <v>9600</v>
      </c>
      <c r="C9645" s="17">
        <v>39</v>
      </c>
      <c r="D9645" s="17">
        <v>87.23</v>
      </c>
      <c r="E9645" s="17">
        <v>23417</v>
      </c>
      <c r="F9645" s="17">
        <v>854055.08999999985</v>
      </c>
    </row>
    <row r="9646" spans="2:6" x14ac:dyDescent="0.25">
      <c r="B9646" s="14">
        <v>9601</v>
      </c>
      <c r="C9646" s="17">
        <v>40</v>
      </c>
      <c r="D9646" s="17">
        <v>100.63</v>
      </c>
      <c r="E9646" s="17">
        <v>3368</v>
      </c>
      <c r="F9646" s="17">
        <v>-653409.84</v>
      </c>
    </row>
    <row r="9647" spans="2:6" x14ac:dyDescent="0.25">
      <c r="B9647" s="14">
        <v>9602</v>
      </c>
      <c r="C9647" s="17">
        <v>41</v>
      </c>
      <c r="D9647" s="17">
        <v>97.52</v>
      </c>
      <c r="E9647" s="17">
        <v>11703</v>
      </c>
      <c r="F9647" s="17">
        <v>-142202.55999999994</v>
      </c>
    </row>
    <row r="9648" spans="2:6" x14ac:dyDescent="0.25">
      <c r="B9648" s="14">
        <v>9603</v>
      </c>
      <c r="C9648" s="17">
        <v>41</v>
      </c>
      <c r="D9648" s="17">
        <v>87.53</v>
      </c>
      <c r="E9648" s="17">
        <v>12584</v>
      </c>
      <c r="F9648" s="17">
        <v>36794.479999999981</v>
      </c>
    </row>
    <row r="9649" spans="2:6" x14ac:dyDescent="0.25">
      <c r="B9649" s="14">
        <v>9604</v>
      </c>
      <c r="C9649" s="17">
        <v>41</v>
      </c>
      <c r="D9649" s="17">
        <v>76.459999999999994</v>
      </c>
      <c r="E9649" s="17">
        <v>15870</v>
      </c>
      <c r="F9649" s="17">
        <v>444039.80000000005</v>
      </c>
    </row>
    <row r="9650" spans="2:6" x14ac:dyDescent="0.25">
      <c r="B9650" s="14">
        <v>9605</v>
      </c>
      <c r="C9650" s="17">
        <v>40</v>
      </c>
      <c r="D9650" s="17">
        <v>99.47</v>
      </c>
      <c r="E9650" s="17">
        <v>14039</v>
      </c>
      <c r="F9650" s="17">
        <v>-14258.329999999958</v>
      </c>
    </row>
    <row r="9651" spans="2:6" x14ac:dyDescent="0.25">
      <c r="B9651" s="14">
        <v>9606</v>
      </c>
      <c r="C9651" s="17">
        <v>40</v>
      </c>
      <c r="D9651" s="17">
        <v>98.54</v>
      </c>
      <c r="E9651" s="17">
        <v>15912</v>
      </c>
      <c r="F9651" s="17">
        <v>112039.5199999999</v>
      </c>
    </row>
    <row r="9652" spans="2:6" x14ac:dyDescent="0.25">
      <c r="B9652" s="14">
        <v>9607</v>
      </c>
      <c r="C9652" s="17">
        <v>44</v>
      </c>
      <c r="D9652" s="17">
        <v>86.27</v>
      </c>
      <c r="E9652" s="17">
        <v>15493</v>
      </c>
      <c r="F9652" s="17">
        <v>214833.89000000013</v>
      </c>
    </row>
    <row r="9653" spans="2:6" x14ac:dyDescent="0.25">
      <c r="B9653" s="14">
        <v>9608</v>
      </c>
      <c r="C9653" s="17">
        <v>42</v>
      </c>
      <c r="D9653" s="17">
        <v>79.260000000000005</v>
      </c>
      <c r="E9653" s="17">
        <v>20519</v>
      </c>
      <c r="F9653" s="17">
        <v>745147.05999999982</v>
      </c>
    </row>
    <row r="9654" spans="2:6" x14ac:dyDescent="0.25">
      <c r="B9654" s="14">
        <v>9609</v>
      </c>
      <c r="C9654" s="17">
        <v>39</v>
      </c>
      <c r="D9654" s="17">
        <v>88.19</v>
      </c>
      <c r="E9654" s="17">
        <v>12781</v>
      </c>
      <c r="F9654" s="17">
        <v>67803.609999999986</v>
      </c>
    </row>
    <row r="9655" spans="2:6" x14ac:dyDescent="0.25">
      <c r="B9655" s="14">
        <v>9610</v>
      </c>
      <c r="C9655" s="17">
        <v>42</v>
      </c>
      <c r="D9655" s="17">
        <v>99.73</v>
      </c>
      <c r="E9655" s="17">
        <v>22819</v>
      </c>
      <c r="F9655" s="17">
        <v>456844.12999999989</v>
      </c>
    </row>
    <row r="9656" spans="2:6" x14ac:dyDescent="0.25">
      <c r="B9656" s="14">
        <v>9611</v>
      </c>
      <c r="C9656" s="17">
        <v>41</v>
      </c>
      <c r="D9656" s="17">
        <v>78.25</v>
      </c>
      <c r="E9656" s="17">
        <v>11877</v>
      </c>
      <c r="F9656" s="17">
        <v>97190.75</v>
      </c>
    </row>
    <row r="9657" spans="2:6" x14ac:dyDescent="0.25">
      <c r="B9657" s="14">
        <v>9612</v>
      </c>
      <c r="C9657" s="17">
        <v>39</v>
      </c>
      <c r="D9657" s="17">
        <v>96.07</v>
      </c>
      <c r="E9657" s="17">
        <v>18612</v>
      </c>
      <c r="F9657" s="17">
        <v>339865.16000000015</v>
      </c>
    </row>
    <row r="9658" spans="2:6" x14ac:dyDescent="0.25">
      <c r="B9658" s="14">
        <v>9613</v>
      </c>
      <c r="C9658" s="17">
        <v>40</v>
      </c>
      <c r="D9658" s="17">
        <v>99.67</v>
      </c>
      <c r="E9658" s="17">
        <v>16325</v>
      </c>
      <c r="F9658" s="17">
        <v>118562.25</v>
      </c>
    </row>
    <row r="9659" spans="2:6" x14ac:dyDescent="0.25">
      <c r="B9659" s="14">
        <v>9614</v>
      </c>
      <c r="C9659" s="17">
        <v>40</v>
      </c>
      <c r="D9659" s="17">
        <v>90.94</v>
      </c>
      <c r="E9659" s="17">
        <v>23986</v>
      </c>
      <c r="F9659" s="17">
        <v>782487.16000000015</v>
      </c>
    </row>
    <row r="9660" spans="2:6" x14ac:dyDescent="0.25">
      <c r="B9660" s="14">
        <v>9615</v>
      </c>
      <c r="C9660" s="17">
        <v>45</v>
      </c>
      <c r="D9660" s="17">
        <v>95.9</v>
      </c>
      <c r="E9660" s="17">
        <v>20422</v>
      </c>
      <c r="F9660" s="17">
        <v>336518.19999999995</v>
      </c>
    </row>
    <row r="9661" spans="2:6" x14ac:dyDescent="0.25">
      <c r="B9661" s="14">
        <v>9616</v>
      </c>
      <c r="C9661" s="17">
        <v>40</v>
      </c>
      <c r="D9661" s="17">
        <v>87.91</v>
      </c>
      <c r="E9661" s="17">
        <v>9299</v>
      </c>
      <c r="F9661" s="17">
        <v>-188934.08999999997</v>
      </c>
    </row>
    <row r="9662" spans="2:6" x14ac:dyDescent="0.25">
      <c r="B9662" s="14">
        <v>9617</v>
      </c>
      <c r="C9662" s="17">
        <v>41</v>
      </c>
      <c r="D9662" s="17">
        <v>79.14</v>
      </c>
      <c r="E9662" s="17">
        <v>18514</v>
      </c>
      <c r="F9662" s="17">
        <v>610014.04</v>
      </c>
    </row>
    <row r="9663" spans="2:6" x14ac:dyDescent="0.25">
      <c r="B9663" s="14">
        <v>9618</v>
      </c>
      <c r="C9663" s="17">
        <v>42</v>
      </c>
      <c r="D9663" s="17">
        <v>90.24</v>
      </c>
      <c r="E9663" s="17">
        <v>22584</v>
      </c>
      <c r="F9663" s="17">
        <v>657707.84000000008</v>
      </c>
    </row>
    <row r="9664" spans="2:6" x14ac:dyDescent="0.25">
      <c r="B9664" s="14">
        <v>9619</v>
      </c>
      <c r="C9664" s="17">
        <v>40</v>
      </c>
      <c r="D9664" s="17">
        <v>84.01</v>
      </c>
      <c r="E9664" s="17">
        <v>21161</v>
      </c>
      <c r="F9664" s="17">
        <v>736863.3899999999</v>
      </c>
    </row>
    <row r="9665" spans="2:6" x14ac:dyDescent="0.25">
      <c r="B9665" s="14">
        <v>9620</v>
      </c>
      <c r="C9665" s="17">
        <v>41</v>
      </c>
      <c r="D9665" s="17">
        <v>98.96</v>
      </c>
      <c r="E9665" s="17">
        <v>15523</v>
      </c>
      <c r="F9665" s="17">
        <v>66477.920000000042</v>
      </c>
    </row>
    <row r="9666" spans="2:6" x14ac:dyDescent="0.25">
      <c r="B9666" s="14">
        <v>9621</v>
      </c>
      <c r="C9666" s="17">
        <v>44</v>
      </c>
      <c r="D9666" s="17">
        <v>98.3</v>
      </c>
      <c r="E9666" s="17">
        <v>14835</v>
      </c>
      <c r="F9666" s="17">
        <v>-8855.5</v>
      </c>
    </row>
    <row r="9667" spans="2:6" x14ac:dyDescent="0.25">
      <c r="B9667" s="14">
        <v>9622</v>
      </c>
      <c r="C9667" s="17">
        <v>43</v>
      </c>
      <c r="D9667" s="17">
        <v>99.41</v>
      </c>
      <c r="E9667" s="17">
        <v>18754</v>
      </c>
      <c r="F9667" s="17">
        <v>211288.8600000001</v>
      </c>
    </row>
    <row r="9668" spans="2:6" x14ac:dyDescent="0.25">
      <c r="B9668" s="14">
        <v>9623</v>
      </c>
      <c r="C9668" s="17">
        <v>41</v>
      </c>
      <c r="D9668" s="17">
        <v>86.33</v>
      </c>
      <c r="E9668" s="17">
        <v>16670</v>
      </c>
      <c r="F9668" s="17">
        <v>344738.90000000014</v>
      </c>
    </row>
    <row r="9669" spans="2:6" x14ac:dyDescent="0.25">
      <c r="B9669" s="14">
        <v>9624</v>
      </c>
      <c r="C9669" s="17">
        <v>42</v>
      </c>
      <c r="D9669" s="17">
        <v>81.56</v>
      </c>
      <c r="E9669" s="17">
        <v>21863</v>
      </c>
      <c r="F9669" s="17">
        <v>799344.72</v>
      </c>
    </row>
    <row r="9670" spans="2:6" x14ac:dyDescent="0.25">
      <c r="B9670" s="14">
        <v>9625</v>
      </c>
      <c r="C9670" s="17">
        <v>39</v>
      </c>
      <c r="D9670" s="17">
        <v>94.69</v>
      </c>
      <c r="E9670" s="17">
        <v>16366</v>
      </c>
      <c r="F9670" s="17">
        <v>218863.45999999996</v>
      </c>
    </row>
    <row r="9671" spans="2:6" x14ac:dyDescent="0.25">
      <c r="B9671" s="14">
        <v>9626</v>
      </c>
      <c r="C9671" s="17">
        <v>40</v>
      </c>
      <c r="D9671" s="17">
        <v>94.1</v>
      </c>
      <c r="E9671" s="17">
        <v>23513</v>
      </c>
      <c r="F9671" s="17">
        <v>675993.70000000019</v>
      </c>
    </row>
    <row r="9672" spans="2:6" x14ac:dyDescent="0.25">
      <c r="B9672" s="14">
        <v>9627</v>
      </c>
      <c r="C9672" s="17">
        <v>44</v>
      </c>
      <c r="D9672" s="17">
        <v>81.489999999999995</v>
      </c>
      <c r="E9672" s="17">
        <v>10447</v>
      </c>
      <c r="F9672" s="17">
        <v>-82041.029999999912</v>
      </c>
    </row>
    <row r="9673" spans="2:6" x14ac:dyDescent="0.25">
      <c r="B9673" s="14">
        <v>9628</v>
      </c>
      <c r="C9673" s="17">
        <v>39</v>
      </c>
      <c r="D9673" s="17">
        <v>87.63</v>
      </c>
      <c r="E9673" s="17">
        <v>19050</v>
      </c>
      <c r="F9673" s="17">
        <v>528648.5</v>
      </c>
    </row>
    <row r="9674" spans="2:6" x14ac:dyDescent="0.25">
      <c r="B9674" s="14">
        <v>9629</v>
      </c>
      <c r="C9674" s="17">
        <v>40</v>
      </c>
      <c r="D9674" s="17">
        <v>102.06</v>
      </c>
      <c r="E9674" s="17">
        <v>20077</v>
      </c>
      <c r="F9674" s="17">
        <v>293184.37999999989</v>
      </c>
    </row>
    <row r="9675" spans="2:6" x14ac:dyDescent="0.25">
      <c r="B9675" s="14">
        <v>9630</v>
      </c>
      <c r="C9675" s="17">
        <v>42</v>
      </c>
      <c r="D9675" s="17">
        <v>102.26</v>
      </c>
      <c r="E9675" s="17">
        <v>12827</v>
      </c>
      <c r="F9675" s="17">
        <v>-147850.02000000002</v>
      </c>
    </row>
    <row r="9676" spans="2:6" x14ac:dyDescent="0.25">
      <c r="B9676" s="14">
        <v>9631</v>
      </c>
      <c r="C9676" s="17">
        <v>43</v>
      </c>
      <c r="D9676" s="17">
        <v>97.14</v>
      </c>
      <c r="E9676" s="17">
        <v>18420</v>
      </c>
      <c r="F9676" s="17">
        <v>234201.19999999995</v>
      </c>
    </row>
    <row r="9677" spans="2:6" x14ac:dyDescent="0.25">
      <c r="B9677" s="14">
        <v>9632</v>
      </c>
      <c r="C9677" s="17">
        <v>41</v>
      </c>
      <c r="D9677" s="17">
        <v>83.32</v>
      </c>
      <c r="E9677" s="17">
        <v>15956</v>
      </c>
      <c r="F9677" s="17">
        <v>341594.08000000007</v>
      </c>
    </row>
    <row r="9678" spans="2:6" x14ac:dyDescent="0.25">
      <c r="B9678" s="14">
        <v>9633</v>
      </c>
      <c r="C9678" s="17">
        <v>40</v>
      </c>
      <c r="D9678" s="17">
        <v>91.27</v>
      </c>
      <c r="E9678" s="17">
        <v>11308</v>
      </c>
      <c r="F9678" s="17">
        <v>-84109.159999999916</v>
      </c>
    </row>
    <row r="9679" spans="2:6" x14ac:dyDescent="0.25">
      <c r="B9679" s="14">
        <v>9634</v>
      </c>
      <c r="C9679" s="17">
        <v>40</v>
      </c>
      <c r="D9679" s="17">
        <v>93.32</v>
      </c>
      <c r="E9679" s="17">
        <v>15413</v>
      </c>
      <c r="F9679" s="17">
        <v>162325.84000000008</v>
      </c>
    </row>
    <row r="9680" spans="2:6" x14ac:dyDescent="0.25">
      <c r="B9680" s="14">
        <v>9635</v>
      </c>
      <c r="C9680" s="17">
        <v>43</v>
      </c>
      <c r="D9680" s="17">
        <v>100.89</v>
      </c>
      <c r="E9680" s="17">
        <v>8357</v>
      </c>
      <c r="F9680" s="17">
        <v>-389445.73</v>
      </c>
    </row>
    <row r="9681" spans="2:6" x14ac:dyDescent="0.25">
      <c r="B9681" s="14">
        <v>9636</v>
      </c>
      <c r="C9681" s="17">
        <v>41</v>
      </c>
      <c r="D9681" s="17">
        <v>85.05</v>
      </c>
      <c r="E9681" s="17">
        <v>24604</v>
      </c>
      <c r="F9681" s="17">
        <v>944861.8</v>
      </c>
    </row>
    <row r="9682" spans="2:6" x14ac:dyDescent="0.25">
      <c r="B9682" s="14">
        <v>9637</v>
      </c>
      <c r="C9682" s="17">
        <v>40</v>
      </c>
      <c r="D9682" s="17">
        <v>103.53</v>
      </c>
      <c r="E9682" s="17">
        <v>21105</v>
      </c>
      <c r="F9682" s="17">
        <v>320694.34999999986</v>
      </c>
    </row>
    <row r="9683" spans="2:6" x14ac:dyDescent="0.25">
      <c r="B9683" s="14">
        <v>9638</v>
      </c>
      <c r="C9683" s="17">
        <v>41</v>
      </c>
      <c r="D9683" s="17">
        <v>102.2</v>
      </c>
      <c r="E9683" s="17">
        <v>14345</v>
      </c>
      <c r="F9683" s="17">
        <v>-49549</v>
      </c>
    </row>
    <row r="9684" spans="2:6" x14ac:dyDescent="0.25">
      <c r="B9684" s="14">
        <v>9639</v>
      </c>
      <c r="C9684" s="17">
        <v>45</v>
      </c>
      <c r="D9684" s="17">
        <v>75.349999999999994</v>
      </c>
      <c r="E9684" s="17">
        <v>23676</v>
      </c>
      <c r="F9684" s="17">
        <v>1012117.4000000001</v>
      </c>
    </row>
    <row r="9685" spans="2:6" x14ac:dyDescent="0.25">
      <c r="B9685" s="14">
        <v>9640</v>
      </c>
      <c r="C9685" s="17">
        <v>42</v>
      </c>
      <c r="D9685" s="17">
        <v>76.44</v>
      </c>
      <c r="E9685" s="17">
        <v>24850</v>
      </c>
      <c r="F9685" s="17">
        <v>1151916</v>
      </c>
    </row>
    <row r="9686" spans="2:6" x14ac:dyDescent="0.25">
      <c r="B9686" s="14">
        <v>9641</v>
      </c>
      <c r="C9686" s="17">
        <v>41</v>
      </c>
      <c r="D9686" s="17">
        <v>85.83</v>
      </c>
      <c r="E9686" s="17">
        <v>13694</v>
      </c>
      <c r="F9686" s="17">
        <v>138295.97999999998</v>
      </c>
    </row>
    <row r="9687" spans="2:6" x14ac:dyDescent="0.25">
      <c r="B9687" s="14">
        <v>9642</v>
      </c>
      <c r="C9687" s="17">
        <v>42</v>
      </c>
      <c r="D9687" s="17">
        <v>96.75</v>
      </c>
      <c r="E9687" s="17">
        <v>18419</v>
      </c>
      <c r="F9687" s="17">
        <v>259744.75</v>
      </c>
    </row>
    <row r="9688" spans="2:6" x14ac:dyDescent="0.25">
      <c r="B9688" s="14">
        <v>9643</v>
      </c>
      <c r="C9688" s="17">
        <v>43</v>
      </c>
      <c r="D9688" s="17">
        <v>86.11</v>
      </c>
      <c r="E9688" s="17">
        <v>24406</v>
      </c>
      <c r="F9688" s="17">
        <v>855735.34000000008</v>
      </c>
    </row>
    <row r="9689" spans="2:6" x14ac:dyDescent="0.25">
      <c r="B9689" s="14">
        <v>9644</v>
      </c>
      <c r="C9689" s="17">
        <v>45</v>
      </c>
      <c r="D9689" s="17">
        <v>89.32</v>
      </c>
      <c r="E9689" s="17">
        <v>16912</v>
      </c>
      <c r="F9689" s="17">
        <v>243868.16000000015</v>
      </c>
    </row>
    <row r="9690" spans="2:6" x14ac:dyDescent="0.25">
      <c r="B9690" s="14">
        <v>9645</v>
      </c>
      <c r="C9690" s="17">
        <v>42</v>
      </c>
      <c r="D9690" s="17">
        <v>90.99</v>
      </c>
      <c r="E9690" s="17">
        <v>14025</v>
      </c>
      <c r="F9690" s="17">
        <v>75790.250000000116</v>
      </c>
    </row>
    <row r="9691" spans="2:6" x14ac:dyDescent="0.25">
      <c r="B9691" s="14">
        <v>9646</v>
      </c>
      <c r="C9691" s="17">
        <v>42</v>
      </c>
      <c r="D9691" s="17">
        <v>93.8</v>
      </c>
      <c r="E9691" s="17">
        <v>22331</v>
      </c>
      <c r="F9691" s="17">
        <v>561319.19999999995</v>
      </c>
    </row>
    <row r="9692" spans="2:6" x14ac:dyDescent="0.25">
      <c r="B9692" s="14">
        <v>9647</v>
      </c>
      <c r="C9692" s="17">
        <v>41</v>
      </c>
      <c r="D9692" s="17">
        <v>90.73</v>
      </c>
      <c r="E9692" s="17">
        <v>2854</v>
      </c>
      <c r="F9692" s="17">
        <v>-658011.42000000004</v>
      </c>
    </row>
    <row r="9693" spans="2:6" x14ac:dyDescent="0.25">
      <c r="B9693" s="14">
        <v>9648</v>
      </c>
      <c r="C9693" s="17">
        <v>41</v>
      </c>
      <c r="D9693" s="17">
        <v>97.39</v>
      </c>
      <c r="E9693" s="17">
        <v>8293</v>
      </c>
      <c r="F9693" s="17">
        <v>-347361.27</v>
      </c>
    </row>
    <row r="9694" spans="2:6" x14ac:dyDescent="0.25">
      <c r="B9694" s="14">
        <v>9649</v>
      </c>
      <c r="C9694" s="17">
        <v>42</v>
      </c>
      <c r="D9694" s="17">
        <v>98.8</v>
      </c>
      <c r="E9694" s="17">
        <v>13237</v>
      </c>
      <c r="F9694" s="17">
        <v>-79606.599999999977</v>
      </c>
    </row>
    <row r="9695" spans="2:6" x14ac:dyDescent="0.25">
      <c r="B9695" s="14">
        <v>9650</v>
      </c>
      <c r="C9695" s="17">
        <v>42</v>
      </c>
      <c r="D9695" s="17">
        <v>78.47</v>
      </c>
      <c r="E9695" s="17">
        <v>19038</v>
      </c>
      <c r="F9695" s="17">
        <v>645054.14000000013</v>
      </c>
    </row>
    <row r="9696" spans="2:6" x14ac:dyDescent="0.25">
      <c r="B9696" s="14">
        <v>9651</v>
      </c>
      <c r="C9696" s="17">
        <v>42</v>
      </c>
      <c r="D9696" s="17">
        <v>82.27</v>
      </c>
      <c r="E9696" s="17">
        <v>14505</v>
      </c>
      <c r="F9696" s="17">
        <v>233958.65000000014</v>
      </c>
    </row>
    <row r="9697" spans="2:6" x14ac:dyDescent="0.25">
      <c r="B9697" s="14">
        <v>9652</v>
      </c>
      <c r="C9697" s="17">
        <v>43</v>
      </c>
      <c r="D9697" s="17">
        <v>77.94</v>
      </c>
      <c r="E9697" s="17">
        <v>16232</v>
      </c>
      <c r="F9697" s="17">
        <v>417069.91999999993</v>
      </c>
    </row>
    <row r="9698" spans="2:6" x14ac:dyDescent="0.25">
      <c r="B9698" s="14">
        <v>9653</v>
      </c>
      <c r="C9698" s="17">
        <v>40</v>
      </c>
      <c r="D9698" s="17">
        <v>93.99</v>
      </c>
      <c r="E9698" s="17">
        <v>27632</v>
      </c>
      <c r="F9698" s="17">
        <v>946356.32000000007</v>
      </c>
    </row>
    <row r="9699" spans="2:6" x14ac:dyDescent="0.25">
      <c r="B9699" s="14">
        <v>9654</v>
      </c>
      <c r="C9699" s="17">
        <v>43</v>
      </c>
      <c r="D9699" s="17">
        <v>95.1</v>
      </c>
      <c r="E9699" s="17">
        <v>16752</v>
      </c>
      <c r="F9699" s="17">
        <v>170196.80000000005</v>
      </c>
    </row>
    <row r="9700" spans="2:6" x14ac:dyDescent="0.25">
      <c r="B9700" s="14">
        <v>9655</v>
      </c>
      <c r="C9700" s="17">
        <v>44</v>
      </c>
      <c r="D9700" s="17">
        <v>92.02</v>
      </c>
      <c r="E9700" s="17">
        <v>25025</v>
      </c>
      <c r="F9700" s="17">
        <v>726074.5</v>
      </c>
    </row>
    <row r="9701" spans="2:6" x14ac:dyDescent="0.25">
      <c r="B9701" s="14">
        <v>9656</v>
      </c>
      <c r="C9701" s="17">
        <v>40</v>
      </c>
      <c r="D9701" s="17">
        <v>98.94</v>
      </c>
      <c r="E9701" s="17">
        <v>17075</v>
      </c>
      <c r="F9701" s="17">
        <v>175524.5</v>
      </c>
    </row>
    <row r="9702" spans="2:6" x14ac:dyDescent="0.25">
      <c r="B9702" s="14">
        <v>9657</v>
      </c>
      <c r="C9702" s="17">
        <v>43</v>
      </c>
      <c r="D9702" s="17">
        <v>87.12</v>
      </c>
      <c r="E9702" s="17">
        <v>15683</v>
      </c>
      <c r="F9702" s="17">
        <v>230245.04000000004</v>
      </c>
    </row>
    <row r="9703" spans="2:6" x14ac:dyDescent="0.25">
      <c r="B9703" s="14">
        <v>9658</v>
      </c>
      <c r="C9703" s="17">
        <v>40</v>
      </c>
      <c r="D9703" s="17">
        <v>101.36</v>
      </c>
      <c r="E9703" s="17">
        <v>13948</v>
      </c>
      <c r="F9703" s="17">
        <v>-46037.280000000028</v>
      </c>
    </row>
    <row r="9704" spans="2:6" x14ac:dyDescent="0.25">
      <c r="B9704" s="14">
        <v>9659</v>
      </c>
      <c r="C9704" s="17">
        <v>41</v>
      </c>
      <c r="D9704" s="17">
        <v>91.44</v>
      </c>
      <c r="E9704" s="17">
        <v>18838</v>
      </c>
      <c r="F9704" s="17">
        <v>403857.28</v>
      </c>
    </row>
    <row r="9705" spans="2:6" x14ac:dyDescent="0.25">
      <c r="B9705" s="14">
        <v>9660</v>
      </c>
      <c r="C9705" s="17">
        <v>40</v>
      </c>
      <c r="D9705" s="17">
        <v>103.3</v>
      </c>
      <c r="E9705" s="17">
        <v>12636</v>
      </c>
      <c r="F9705" s="17">
        <v>-146174.79999999993</v>
      </c>
    </row>
    <row r="9706" spans="2:6" x14ac:dyDescent="0.25">
      <c r="B9706" s="14">
        <v>9661</v>
      </c>
      <c r="C9706" s="17">
        <v>43</v>
      </c>
      <c r="D9706" s="17">
        <v>94.36</v>
      </c>
      <c r="E9706" s="17">
        <v>17650</v>
      </c>
      <c r="F9706" s="17">
        <v>237946</v>
      </c>
    </row>
    <row r="9707" spans="2:6" x14ac:dyDescent="0.25">
      <c r="B9707" s="14">
        <v>9662</v>
      </c>
      <c r="C9707" s="17">
        <v>39</v>
      </c>
      <c r="D9707" s="17">
        <v>103.88</v>
      </c>
      <c r="E9707" s="17">
        <v>21891</v>
      </c>
      <c r="F9707" s="17">
        <v>378522.92000000016</v>
      </c>
    </row>
    <row r="9708" spans="2:6" x14ac:dyDescent="0.25">
      <c r="B9708" s="14">
        <v>9663</v>
      </c>
      <c r="C9708" s="17">
        <v>44</v>
      </c>
      <c r="D9708" s="17">
        <v>104.62</v>
      </c>
      <c r="E9708" s="17">
        <v>17994</v>
      </c>
      <c r="F9708" s="17">
        <v>56537.719999999972</v>
      </c>
    </row>
    <row r="9709" spans="2:6" x14ac:dyDescent="0.25">
      <c r="B9709" s="14">
        <v>9664</v>
      </c>
      <c r="C9709" s="17">
        <v>41</v>
      </c>
      <c r="D9709" s="17">
        <v>81.27</v>
      </c>
      <c r="E9709" s="17">
        <v>14125</v>
      </c>
      <c r="F9709" s="17">
        <v>233811.25</v>
      </c>
    </row>
    <row r="9710" spans="2:6" x14ac:dyDescent="0.25">
      <c r="B9710" s="14">
        <v>9665</v>
      </c>
      <c r="C9710" s="17">
        <v>42</v>
      </c>
      <c r="D9710" s="17">
        <v>100.11</v>
      </c>
      <c r="E9710" s="17">
        <v>10225</v>
      </c>
      <c r="F9710" s="17">
        <v>-268299.75</v>
      </c>
    </row>
    <row r="9711" spans="2:6" x14ac:dyDescent="0.25">
      <c r="B9711" s="14">
        <v>9666</v>
      </c>
      <c r="C9711" s="17">
        <v>41</v>
      </c>
      <c r="D9711" s="17">
        <v>75.930000000000007</v>
      </c>
      <c r="E9711" s="17">
        <v>17949</v>
      </c>
      <c r="F9711" s="17">
        <v>623074.42999999993</v>
      </c>
    </row>
    <row r="9712" spans="2:6" x14ac:dyDescent="0.25">
      <c r="B9712" s="14">
        <v>9667</v>
      </c>
      <c r="C9712" s="17">
        <v>42</v>
      </c>
      <c r="D9712" s="17">
        <v>104.13</v>
      </c>
      <c r="E9712" s="17">
        <v>12841</v>
      </c>
      <c r="F9712" s="17">
        <v>-171096.32999999996</v>
      </c>
    </row>
    <row r="9713" spans="2:6" x14ac:dyDescent="0.25">
      <c r="B9713" s="14">
        <v>9668</v>
      </c>
      <c r="C9713" s="17">
        <v>39</v>
      </c>
      <c r="D9713" s="17">
        <v>102.31</v>
      </c>
      <c r="E9713" s="17">
        <v>16284</v>
      </c>
      <c r="F9713" s="17">
        <v>89423.959999999963</v>
      </c>
    </row>
    <row r="9714" spans="2:6" x14ac:dyDescent="0.25">
      <c r="B9714" s="14">
        <v>9669</v>
      </c>
      <c r="C9714" s="17">
        <v>43</v>
      </c>
      <c r="D9714" s="17">
        <v>75.31</v>
      </c>
      <c r="E9714" s="17">
        <v>16530</v>
      </c>
      <c r="F9714" s="17">
        <v>483805.69999999995</v>
      </c>
    </row>
    <row r="9715" spans="2:6" x14ac:dyDescent="0.25">
      <c r="B9715" s="14">
        <v>9670</v>
      </c>
      <c r="C9715" s="17">
        <v>41</v>
      </c>
      <c r="D9715" s="17">
        <v>89.57</v>
      </c>
      <c r="E9715" s="17">
        <v>24518</v>
      </c>
      <c r="F9715" s="17">
        <v>827766.74000000022</v>
      </c>
    </row>
    <row r="9716" spans="2:6" x14ac:dyDescent="0.25">
      <c r="B9716" s="14">
        <v>9671</v>
      </c>
      <c r="C9716" s="17">
        <v>39</v>
      </c>
      <c r="D9716" s="17">
        <v>103.2</v>
      </c>
      <c r="E9716" s="17">
        <v>17461</v>
      </c>
      <c r="F9716" s="17">
        <v>141784.79999999993</v>
      </c>
    </row>
    <row r="9717" spans="2:6" x14ac:dyDescent="0.25">
      <c r="B9717" s="14">
        <v>9672</v>
      </c>
      <c r="C9717" s="17">
        <v>41</v>
      </c>
      <c r="D9717" s="17">
        <v>97.33</v>
      </c>
      <c r="E9717" s="17">
        <v>3686</v>
      </c>
      <c r="F9717" s="17">
        <v>-626370.38</v>
      </c>
    </row>
    <row r="9718" spans="2:6" x14ac:dyDescent="0.25">
      <c r="B9718" s="14">
        <v>9673</v>
      </c>
      <c r="C9718" s="17">
        <v>42</v>
      </c>
      <c r="D9718" s="17">
        <v>87.89</v>
      </c>
      <c r="E9718" s="17">
        <v>25025</v>
      </c>
      <c r="F9718" s="17">
        <v>879477.75</v>
      </c>
    </row>
    <row r="9719" spans="2:6" x14ac:dyDescent="0.25">
      <c r="B9719" s="14">
        <v>9674</v>
      </c>
      <c r="C9719" s="17">
        <v>45</v>
      </c>
      <c r="D9719" s="17">
        <v>98.35</v>
      </c>
      <c r="E9719" s="17">
        <v>15674</v>
      </c>
      <c r="F9719" s="17">
        <v>22258.100000000093</v>
      </c>
    </row>
    <row r="9720" spans="2:6" x14ac:dyDescent="0.25">
      <c r="B9720" s="14">
        <v>9675</v>
      </c>
      <c r="C9720" s="17">
        <v>42</v>
      </c>
      <c r="D9720" s="17">
        <v>94.06</v>
      </c>
      <c r="E9720" s="17">
        <v>15959</v>
      </c>
      <c r="F9720" s="17">
        <v>154459.45999999996</v>
      </c>
    </row>
    <row r="9721" spans="2:6" x14ac:dyDescent="0.25">
      <c r="B9721" s="14">
        <v>9676</v>
      </c>
      <c r="C9721" s="17">
        <v>41</v>
      </c>
      <c r="D9721" s="17">
        <v>82.95</v>
      </c>
      <c r="E9721" s="17">
        <v>26802</v>
      </c>
      <c r="F9721" s="17">
        <v>1161490.0999999999</v>
      </c>
    </row>
    <row r="9722" spans="2:6" x14ac:dyDescent="0.25">
      <c r="B9722" s="14">
        <v>9677</v>
      </c>
      <c r="C9722" s="17">
        <v>43</v>
      </c>
      <c r="D9722" s="17">
        <v>100.76</v>
      </c>
      <c r="E9722" s="17">
        <v>20398</v>
      </c>
      <c r="F9722" s="17">
        <v>276785.51999999979</v>
      </c>
    </row>
    <row r="9723" spans="2:6" x14ac:dyDescent="0.25">
      <c r="B9723" s="14">
        <v>9678</v>
      </c>
      <c r="C9723" s="17">
        <v>42</v>
      </c>
      <c r="D9723" s="17">
        <v>80.489999999999995</v>
      </c>
      <c r="E9723" s="17">
        <v>10410</v>
      </c>
      <c r="F9723" s="17">
        <v>-53530.899999999907</v>
      </c>
    </row>
    <row r="9724" spans="2:6" x14ac:dyDescent="0.25">
      <c r="B9724" s="14">
        <v>9679</v>
      </c>
      <c r="C9724" s="17">
        <v>42</v>
      </c>
      <c r="D9724" s="17">
        <v>104.2</v>
      </c>
      <c r="E9724" s="17">
        <v>25887</v>
      </c>
      <c r="F9724" s="17">
        <v>516833.59999999986</v>
      </c>
    </row>
    <row r="9725" spans="2:6" x14ac:dyDescent="0.25">
      <c r="B9725" s="14">
        <v>9680</v>
      </c>
      <c r="C9725" s="17">
        <v>42</v>
      </c>
      <c r="D9725" s="17">
        <v>92.67</v>
      </c>
      <c r="E9725" s="17">
        <v>10018</v>
      </c>
      <c r="F9725" s="17">
        <v>-205542.06000000006</v>
      </c>
    </row>
    <row r="9726" spans="2:6" x14ac:dyDescent="0.25">
      <c r="B9726" s="14">
        <v>9681</v>
      </c>
      <c r="C9726" s="17">
        <v>42</v>
      </c>
      <c r="D9726" s="17">
        <v>97.12</v>
      </c>
      <c r="E9726" s="17">
        <v>21130</v>
      </c>
      <c r="F9726" s="17">
        <v>415264.39999999991</v>
      </c>
    </row>
    <row r="9727" spans="2:6" x14ac:dyDescent="0.25">
      <c r="B9727" s="14">
        <v>9682</v>
      </c>
      <c r="C9727" s="17">
        <v>43</v>
      </c>
      <c r="D9727" s="17">
        <v>93.75</v>
      </c>
      <c r="E9727" s="17">
        <v>22270</v>
      </c>
      <c r="F9727" s="17">
        <v>536307.5</v>
      </c>
    </row>
    <row r="9728" spans="2:6" x14ac:dyDescent="0.25">
      <c r="B9728" s="14">
        <v>9683</v>
      </c>
      <c r="C9728" s="17">
        <v>42</v>
      </c>
      <c r="D9728" s="17">
        <v>76.3</v>
      </c>
      <c r="E9728" s="17">
        <v>13449</v>
      </c>
      <c r="F9728" s="17">
        <v>235334.30000000005</v>
      </c>
    </row>
    <row r="9729" spans="2:6" x14ac:dyDescent="0.25">
      <c r="B9729" s="14">
        <v>9684</v>
      </c>
      <c r="C9729" s="17">
        <v>44</v>
      </c>
      <c r="D9729" s="17">
        <v>87.33</v>
      </c>
      <c r="E9729" s="17">
        <v>18475</v>
      </c>
      <c r="F9729" s="17">
        <v>400203.25</v>
      </c>
    </row>
    <row r="9730" spans="2:6" x14ac:dyDescent="0.25">
      <c r="B9730" s="14">
        <v>9685</v>
      </c>
      <c r="C9730" s="17">
        <v>43</v>
      </c>
      <c r="D9730" s="17">
        <v>82.51</v>
      </c>
      <c r="E9730" s="17">
        <v>13656</v>
      </c>
      <c r="F9730" s="17">
        <v>153579.43999999994</v>
      </c>
    </row>
    <row r="9731" spans="2:6" x14ac:dyDescent="0.25">
      <c r="B9731" s="14">
        <v>9686</v>
      </c>
      <c r="C9731" s="17">
        <v>39</v>
      </c>
      <c r="D9731" s="17">
        <v>94.36</v>
      </c>
      <c r="E9731" s="17">
        <v>14288</v>
      </c>
      <c r="F9731" s="17">
        <v>87864.320000000065</v>
      </c>
    </row>
    <row r="9732" spans="2:6" x14ac:dyDescent="0.25">
      <c r="B9732" s="14">
        <v>9687</v>
      </c>
      <c r="C9732" s="17">
        <v>41</v>
      </c>
      <c r="D9732" s="17">
        <v>84.7</v>
      </c>
      <c r="E9732" s="17">
        <v>13955</v>
      </c>
      <c r="F9732" s="17">
        <v>172901.5</v>
      </c>
    </row>
    <row r="9733" spans="2:6" x14ac:dyDescent="0.25">
      <c r="B9733" s="14">
        <v>9688</v>
      </c>
      <c r="C9733" s="17">
        <v>42</v>
      </c>
      <c r="D9733" s="17">
        <v>98.67</v>
      </c>
      <c r="E9733" s="17">
        <v>27521</v>
      </c>
      <c r="F9733" s="17">
        <v>755299.92999999993</v>
      </c>
    </row>
    <row r="9734" spans="2:6" x14ac:dyDescent="0.25">
      <c r="B9734" s="14">
        <v>9689</v>
      </c>
      <c r="C9734" s="17">
        <v>40</v>
      </c>
      <c r="D9734" s="17">
        <v>94.93</v>
      </c>
      <c r="E9734" s="17">
        <v>14716</v>
      </c>
      <c r="F9734" s="17">
        <v>92854.119999999879</v>
      </c>
    </row>
    <row r="9735" spans="2:6" x14ac:dyDescent="0.25">
      <c r="B9735" s="14">
        <v>9690</v>
      </c>
      <c r="C9735" s="17">
        <v>44</v>
      </c>
      <c r="D9735" s="17">
        <v>77.760000000000005</v>
      </c>
      <c r="E9735" s="17">
        <v>28251</v>
      </c>
      <c r="F9735" s="17">
        <v>1332107.2399999998</v>
      </c>
    </row>
    <row r="9736" spans="2:6" x14ac:dyDescent="0.25">
      <c r="B9736" s="14">
        <v>9691</v>
      </c>
      <c r="C9736" s="17">
        <v>40</v>
      </c>
      <c r="D9736" s="17">
        <v>81.400000000000006</v>
      </c>
      <c r="E9736" s="17">
        <v>12803</v>
      </c>
      <c r="F9736" s="17">
        <v>143512.79999999993</v>
      </c>
    </row>
    <row r="9737" spans="2:6" x14ac:dyDescent="0.25">
      <c r="B9737" s="14">
        <v>9692</v>
      </c>
      <c r="C9737" s="17">
        <v>39</v>
      </c>
      <c r="D9737" s="17">
        <v>75.45</v>
      </c>
      <c r="E9737" s="17">
        <v>18176</v>
      </c>
      <c r="F9737" s="17">
        <v>686780.8</v>
      </c>
    </row>
    <row r="9738" spans="2:6" x14ac:dyDescent="0.25">
      <c r="B9738" s="14">
        <v>9693</v>
      </c>
      <c r="C9738" s="17">
        <v>43</v>
      </c>
      <c r="D9738" s="17">
        <v>77.39</v>
      </c>
      <c r="E9738" s="17">
        <v>14012</v>
      </c>
      <c r="F9738" s="17">
        <v>251483.32000000007</v>
      </c>
    </row>
    <row r="9739" spans="2:6" x14ac:dyDescent="0.25">
      <c r="B9739" s="14">
        <v>9694</v>
      </c>
      <c r="C9739" s="17">
        <v>40</v>
      </c>
      <c r="D9739" s="17">
        <v>96.7</v>
      </c>
      <c r="E9739" s="17">
        <v>16000</v>
      </c>
      <c r="F9739" s="17">
        <v>146800</v>
      </c>
    </row>
    <row r="9740" spans="2:6" x14ac:dyDescent="0.25">
      <c r="B9740" s="14">
        <v>9695</v>
      </c>
      <c r="C9740" s="17">
        <v>45</v>
      </c>
      <c r="D9740" s="17">
        <v>88.98</v>
      </c>
      <c r="E9740" s="17">
        <v>18063</v>
      </c>
      <c r="F9740" s="17">
        <v>324456.26</v>
      </c>
    </row>
    <row r="9741" spans="2:6" x14ac:dyDescent="0.25">
      <c r="B9741" s="14">
        <v>9696</v>
      </c>
      <c r="C9741" s="17">
        <v>40</v>
      </c>
      <c r="D9741" s="17">
        <v>103.89</v>
      </c>
      <c r="E9741" s="17">
        <v>19719</v>
      </c>
      <c r="F9741" s="17">
        <v>236714.09000000008</v>
      </c>
    </row>
    <row r="9742" spans="2:6" x14ac:dyDescent="0.25">
      <c r="B9742" s="14">
        <v>9697</v>
      </c>
      <c r="C9742" s="17">
        <v>42</v>
      </c>
      <c r="D9742" s="17">
        <v>86.96</v>
      </c>
      <c r="E9742" s="17">
        <v>22010</v>
      </c>
      <c r="F9742" s="17">
        <v>691580.40000000014</v>
      </c>
    </row>
    <row r="9743" spans="2:6" x14ac:dyDescent="0.25">
      <c r="B9743" s="14">
        <v>9698</v>
      </c>
      <c r="C9743" s="17">
        <v>44</v>
      </c>
      <c r="D9743" s="17">
        <v>102.69</v>
      </c>
      <c r="E9743" s="17">
        <v>14921</v>
      </c>
      <c r="F9743" s="17">
        <v>-69482.489999999991</v>
      </c>
    </row>
    <row r="9744" spans="2:6" x14ac:dyDescent="0.25">
      <c r="B9744" s="14">
        <v>9699</v>
      </c>
      <c r="C9744" s="17">
        <v>41</v>
      </c>
      <c r="D9744" s="17">
        <v>92.69</v>
      </c>
      <c r="E9744" s="17">
        <v>11028</v>
      </c>
      <c r="F9744" s="17">
        <v>-129761.31999999995</v>
      </c>
    </row>
    <row r="9745" spans="2:6" x14ac:dyDescent="0.25">
      <c r="B9745" s="14">
        <v>9700</v>
      </c>
      <c r="C9745" s="17">
        <v>42</v>
      </c>
      <c r="D9745" s="17">
        <v>101.34</v>
      </c>
      <c r="E9745" s="17">
        <v>17404</v>
      </c>
      <c r="F9745" s="17">
        <v>118706.6399999999</v>
      </c>
    </row>
    <row r="9746" spans="2:6" x14ac:dyDescent="0.25">
      <c r="B9746" s="14">
        <v>9701</v>
      </c>
      <c r="C9746" s="17">
        <v>43</v>
      </c>
      <c r="D9746" s="17">
        <v>104.59</v>
      </c>
      <c r="E9746" s="17">
        <v>19675</v>
      </c>
      <c r="F9746" s="17">
        <v>161491.74999999988</v>
      </c>
    </row>
    <row r="9747" spans="2:6" x14ac:dyDescent="0.25">
      <c r="B9747" s="14">
        <v>9702</v>
      </c>
      <c r="C9747" s="17">
        <v>44</v>
      </c>
      <c r="D9747" s="17">
        <v>85.09</v>
      </c>
      <c r="E9747" s="17">
        <v>12120</v>
      </c>
      <c r="F9747" s="17">
        <v>-2690.8000000000466</v>
      </c>
    </row>
    <row r="9748" spans="2:6" x14ac:dyDescent="0.25">
      <c r="B9748" s="14">
        <v>9703</v>
      </c>
      <c r="C9748" s="17">
        <v>41</v>
      </c>
      <c r="D9748" s="17">
        <v>93.14</v>
      </c>
      <c r="E9748" s="17">
        <v>19998</v>
      </c>
      <c r="F9748" s="17">
        <v>447070.28</v>
      </c>
    </row>
    <row r="9749" spans="2:6" x14ac:dyDescent="0.25">
      <c r="B9749" s="14">
        <v>9704</v>
      </c>
      <c r="C9749" s="17">
        <v>45</v>
      </c>
      <c r="D9749" s="17">
        <v>104.58</v>
      </c>
      <c r="E9749" s="17">
        <v>9784</v>
      </c>
      <c r="F9749" s="17">
        <v>-366474.72</v>
      </c>
    </row>
    <row r="9750" spans="2:6" x14ac:dyDescent="0.25">
      <c r="B9750" s="14">
        <v>9705</v>
      </c>
      <c r="C9750" s="17">
        <v>41</v>
      </c>
      <c r="D9750" s="17">
        <v>102.84</v>
      </c>
      <c r="E9750" s="17">
        <v>9946</v>
      </c>
      <c r="F9750" s="17">
        <v>-301378.64</v>
      </c>
    </row>
    <row r="9751" spans="2:6" x14ac:dyDescent="0.25">
      <c r="B9751" s="14">
        <v>9706</v>
      </c>
      <c r="C9751" s="17">
        <v>43</v>
      </c>
      <c r="D9751" s="17">
        <v>92.81</v>
      </c>
      <c r="E9751" s="17">
        <v>15730</v>
      </c>
      <c r="F9751" s="17">
        <v>143978.69999999995</v>
      </c>
    </row>
    <row r="9752" spans="2:6" x14ac:dyDescent="0.25">
      <c r="B9752" s="14">
        <v>9707</v>
      </c>
      <c r="C9752" s="17">
        <v>41</v>
      </c>
      <c r="D9752" s="17">
        <v>82.91</v>
      </c>
      <c r="E9752" s="17">
        <v>11425</v>
      </c>
      <c r="F9752" s="17">
        <v>7903.25</v>
      </c>
    </row>
    <row r="9753" spans="2:6" x14ac:dyDescent="0.25">
      <c r="B9753" s="14">
        <v>9708</v>
      </c>
      <c r="C9753" s="17">
        <v>40</v>
      </c>
      <c r="D9753" s="17">
        <v>81.44</v>
      </c>
      <c r="E9753" s="17">
        <v>21193</v>
      </c>
      <c r="F9753" s="17">
        <v>793729.08000000007</v>
      </c>
    </row>
    <row r="9754" spans="2:6" x14ac:dyDescent="0.25">
      <c r="B9754" s="14">
        <v>9709</v>
      </c>
      <c r="C9754" s="17">
        <v>42</v>
      </c>
      <c r="D9754" s="17">
        <v>98.24</v>
      </c>
      <c r="E9754" s="17">
        <v>17498</v>
      </c>
      <c r="F9754" s="17">
        <v>178182.4800000001</v>
      </c>
    </row>
    <row r="9755" spans="2:6" x14ac:dyDescent="0.25">
      <c r="B9755" s="14">
        <v>9710</v>
      </c>
      <c r="C9755" s="17">
        <v>40</v>
      </c>
      <c r="D9755" s="17">
        <v>95.48</v>
      </c>
      <c r="E9755" s="17">
        <v>14456</v>
      </c>
      <c r="F9755" s="17">
        <v>68245.119999999995</v>
      </c>
    </row>
    <row r="9756" spans="2:6" x14ac:dyDescent="0.25">
      <c r="B9756" s="14">
        <v>9711</v>
      </c>
      <c r="C9756" s="17">
        <v>41</v>
      </c>
      <c r="D9756" s="17">
        <v>81.92</v>
      </c>
      <c r="E9756" s="17">
        <v>18184</v>
      </c>
      <c r="F9756" s="17">
        <v>533438.71999999997</v>
      </c>
    </row>
    <row r="9757" spans="2:6" x14ac:dyDescent="0.25">
      <c r="B9757" s="14">
        <v>9712</v>
      </c>
      <c r="C9757" s="17">
        <v>41</v>
      </c>
      <c r="D9757" s="17">
        <v>102.67</v>
      </c>
      <c r="E9757" s="17">
        <v>26284</v>
      </c>
      <c r="F9757" s="17">
        <v>604293.72</v>
      </c>
    </row>
    <row r="9758" spans="2:6" x14ac:dyDescent="0.25">
      <c r="B9758" s="14">
        <v>9713</v>
      </c>
      <c r="C9758" s="17">
        <v>39</v>
      </c>
      <c r="D9758" s="17">
        <v>96.71</v>
      </c>
      <c r="E9758" s="17">
        <v>17587</v>
      </c>
      <c r="F9758" s="17">
        <v>263081.23000000021</v>
      </c>
    </row>
    <row r="9759" spans="2:6" x14ac:dyDescent="0.25">
      <c r="B9759" s="14">
        <v>9714</v>
      </c>
      <c r="C9759" s="17">
        <v>42</v>
      </c>
      <c r="D9759" s="17">
        <v>101.8</v>
      </c>
      <c r="E9759" s="17">
        <v>25391</v>
      </c>
      <c r="F9759" s="17">
        <v>551583.20000000019</v>
      </c>
    </row>
    <row r="9760" spans="2:6" x14ac:dyDescent="0.25">
      <c r="B9760" s="14">
        <v>9715</v>
      </c>
      <c r="C9760" s="17">
        <v>42</v>
      </c>
      <c r="D9760" s="17">
        <v>103.21</v>
      </c>
      <c r="E9760" s="17">
        <v>19425</v>
      </c>
      <c r="F9760" s="17">
        <v>194870.75000000012</v>
      </c>
    </row>
    <row r="9761" spans="2:6" x14ac:dyDescent="0.25">
      <c r="B9761" s="14">
        <v>9716</v>
      </c>
      <c r="C9761" s="17">
        <v>41</v>
      </c>
      <c r="D9761" s="17">
        <v>93.34</v>
      </c>
      <c r="E9761" s="17">
        <v>18188</v>
      </c>
      <c r="F9761" s="17">
        <v>326036.07999999984</v>
      </c>
    </row>
    <row r="9762" spans="2:6" x14ac:dyDescent="0.25">
      <c r="B9762" s="14">
        <v>9717</v>
      </c>
      <c r="C9762" s="17">
        <v>41</v>
      </c>
      <c r="D9762" s="17">
        <v>90.31</v>
      </c>
      <c r="E9762" s="17">
        <v>13373</v>
      </c>
      <c r="F9762" s="17">
        <v>55218.369999999995</v>
      </c>
    </row>
    <row r="9763" spans="2:6" x14ac:dyDescent="0.25">
      <c r="B9763" s="14">
        <v>9718</v>
      </c>
      <c r="C9763" s="17">
        <v>40</v>
      </c>
      <c r="D9763" s="17">
        <v>75.03</v>
      </c>
      <c r="E9763" s="17">
        <v>24795</v>
      </c>
      <c r="F9763" s="17">
        <v>1232036.1499999999</v>
      </c>
    </row>
    <row r="9764" spans="2:6" x14ac:dyDescent="0.25">
      <c r="B9764" s="14">
        <v>9719</v>
      </c>
      <c r="C9764" s="17">
        <v>42</v>
      </c>
      <c r="D9764" s="17">
        <v>84.41</v>
      </c>
      <c r="E9764" s="17">
        <v>26425</v>
      </c>
      <c r="F9764" s="17">
        <v>1068190.75</v>
      </c>
    </row>
    <row r="9765" spans="2:6" x14ac:dyDescent="0.25">
      <c r="B9765" s="14">
        <v>9720</v>
      </c>
      <c r="C9765" s="17">
        <v>41</v>
      </c>
      <c r="D9765" s="17">
        <v>88.27</v>
      </c>
      <c r="E9765" s="17">
        <v>15739</v>
      </c>
      <c r="F9765" s="17">
        <v>247480.46999999997</v>
      </c>
    </row>
    <row r="9766" spans="2:6" x14ac:dyDescent="0.25">
      <c r="B9766" s="14">
        <v>9721</v>
      </c>
      <c r="C9766" s="17">
        <v>42</v>
      </c>
      <c r="D9766" s="17">
        <v>92.67</v>
      </c>
      <c r="E9766" s="17">
        <v>17982</v>
      </c>
      <c r="F9766" s="17">
        <v>306782.06000000006</v>
      </c>
    </row>
    <row r="9767" spans="2:6" x14ac:dyDescent="0.25">
      <c r="B9767" s="14">
        <v>9722</v>
      </c>
      <c r="C9767" s="17">
        <v>40</v>
      </c>
      <c r="D9767" s="17">
        <v>84.07</v>
      </c>
      <c r="E9767" s="17">
        <v>20767</v>
      </c>
      <c r="F9767" s="17">
        <v>706071.31</v>
      </c>
    </row>
    <row r="9768" spans="2:6" x14ac:dyDescent="0.25">
      <c r="B9768" s="14">
        <v>9723</v>
      </c>
      <c r="C9768" s="17">
        <v>42</v>
      </c>
      <c r="D9768" s="17">
        <v>80.989999999999995</v>
      </c>
      <c r="E9768" s="17">
        <v>20320</v>
      </c>
      <c r="F9768" s="17">
        <v>694523.20000000019</v>
      </c>
    </row>
    <row r="9769" spans="2:6" x14ac:dyDescent="0.25">
      <c r="B9769" s="14">
        <v>9724</v>
      </c>
      <c r="C9769" s="17">
        <v>43</v>
      </c>
      <c r="D9769" s="17">
        <v>103.42</v>
      </c>
      <c r="E9769" s="17">
        <v>18925</v>
      </c>
      <c r="F9769" s="17">
        <v>145076.5</v>
      </c>
    </row>
    <row r="9770" spans="2:6" x14ac:dyDescent="0.25">
      <c r="B9770" s="14">
        <v>9725</v>
      </c>
      <c r="C9770" s="17">
        <v>43</v>
      </c>
      <c r="D9770" s="17">
        <v>81.650000000000006</v>
      </c>
      <c r="E9770" s="17">
        <v>16348</v>
      </c>
      <c r="F9770" s="17">
        <v>365473.79999999981</v>
      </c>
    </row>
    <row r="9771" spans="2:6" x14ac:dyDescent="0.25">
      <c r="B9771" s="14">
        <v>9726</v>
      </c>
      <c r="C9771" s="17">
        <v>40</v>
      </c>
      <c r="D9771" s="17">
        <v>101.49</v>
      </c>
      <c r="E9771" s="17">
        <v>21933</v>
      </c>
      <c r="F9771" s="17">
        <v>411366.83000000007</v>
      </c>
    </row>
    <row r="9772" spans="2:6" x14ac:dyDescent="0.25">
      <c r="B9772" s="14">
        <v>9727</v>
      </c>
      <c r="C9772" s="17">
        <v>39</v>
      </c>
      <c r="D9772" s="17">
        <v>80.459999999999994</v>
      </c>
      <c r="E9772" s="17">
        <v>23731</v>
      </c>
      <c r="F9772" s="17">
        <v>1037563.7400000002</v>
      </c>
    </row>
    <row r="9773" spans="2:6" x14ac:dyDescent="0.25">
      <c r="B9773" s="14">
        <v>9728</v>
      </c>
      <c r="C9773" s="17">
        <v>44</v>
      </c>
      <c r="D9773" s="17">
        <v>87.78</v>
      </c>
      <c r="E9773" s="17">
        <v>15049</v>
      </c>
      <c r="F9773" s="17">
        <v>161593.78000000003</v>
      </c>
    </row>
    <row r="9774" spans="2:6" x14ac:dyDescent="0.25">
      <c r="B9774" s="14">
        <v>9729</v>
      </c>
      <c r="C9774" s="17">
        <v>40</v>
      </c>
      <c r="D9774" s="17">
        <v>102.66</v>
      </c>
      <c r="E9774" s="17">
        <v>21678</v>
      </c>
      <c r="F9774" s="17">
        <v>371338.52</v>
      </c>
    </row>
    <row r="9775" spans="2:6" x14ac:dyDescent="0.25">
      <c r="B9775" s="14">
        <v>9730</v>
      </c>
      <c r="C9775" s="17">
        <v>40</v>
      </c>
      <c r="D9775" s="17">
        <v>75.62</v>
      </c>
      <c r="E9775" s="17">
        <v>22321</v>
      </c>
      <c r="F9775" s="17">
        <v>1011124.98</v>
      </c>
    </row>
    <row r="9776" spans="2:6" x14ac:dyDescent="0.25">
      <c r="B9776" s="14">
        <v>9731</v>
      </c>
      <c r="C9776" s="17">
        <v>43</v>
      </c>
      <c r="D9776" s="17">
        <v>84.61</v>
      </c>
      <c r="E9776" s="17">
        <v>18161</v>
      </c>
      <c r="F9776" s="17">
        <v>446513.79000000004</v>
      </c>
    </row>
    <row r="9777" spans="2:6" x14ac:dyDescent="0.25">
      <c r="B9777" s="14">
        <v>9732</v>
      </c>
      <c r="C9777" s="17">
        <v>39</v>
      </c>
      <c r="D9777" s="17">
        <v>80.510000000000005</v>
      </c>
      <c r="E9777" s="17">
        <v>12637</v>
      </c>
      <c r="F9777" s="17">
        <v>154515.12999999989</v>
      </c>
    </row>
    <row r="9778" spans="2:6" x14ac:dyDescent="0.25">
      <c r="B9778" s="14">
        <v>9733</v>
      </c>
      <c r="C9778" s="17">
        <v>45</v>
      </c>
      <c r="D9778" s="17">
        <v>96.69</v>
      </c>
      <c r="E9778" s="17">
        <v>26497</v>
      </c>
      <c r="F9778" s="17">
        <v>668543.07000000007</v>
      </c>
    </row>
    <row r="9779" spans="2:6" x14ac:dyDescent="0.25">
      <c r="B9779" s="14">
        <v>9734</v>
      </c>
      <c r="C9779" s="17">
        <v>44</v>
      </c>
      <c r="D9779" s="17">
        <v>81.900000000000006</v>
      </c>
      <c r="E9779" s="17">
        <v>15622</v>
      </c>
      <c r="F9779" s="17">
        <v>291968.19999999995</v>
      </c>
    </row>
    <row r="9780" spans="2:6" x14ac:dyDescent="0.25">
      <c r="B9780" s="14">
        <v>9735</v>
      </c>
      <c r="C9780" s="17">
        <v>43</v>
      </c>
      <c r="D9780" s="17">
        <v>89.6</v>
      </c>
      <c r="E9780" s="17">
        <v>27549</v>
      </c>
      <c r="F9780" s="17">
        <v>979253.60000000009</v>
      </c>
    </row>
    <row r="9781" spans="2:6" x14ac:dyDescent="0.25">
      <c r="B9781" s="14">
        <v>9736</v>
      </c>
      <c r="C9781" s="17">
        <v>41</v>
      </c>
      <c r="D9781" s="17">
        <v>94.33</v>
      </c>
      <c r="E9781" s="17">
        <v>16777</v>
      </c>
      <c r="F9781" s="17">
        <v>218191.59000000008</v>
      </c>
    </row>
    <row r="9782" spans="2:6" x14ac:dyDescent="0.25">
      <c r="B9782" s="14">
        <v>9737</v>
      </c>
      <c r="C9782" s="17">
        <v>42</v>
      </c>
      <c r="D9782" s="17">
        <v>80.23</v>
      </c>
      <c r="E9782" s="17">
        <v>17780</v>
      </c>
      <c r="F9782" s="17">
        <v>514970.59999999986</v>
      </c>
    </row>
    <row r="9783" spans="2:6" x14ac:dyDescent="0.25">
      <c r="B9783" s="14">
        <v>9738</v>
      </c>
      <c r="C9783" s="17">
        <v>42</v>
      </c>
      <c r="D9783" s="17">
        <v>99.15</v>
      </c>
      <c r="E9783" s="17">
        <v>23987</v>
      </c>
      <c r="F9783" s="17">
        <v>537647.94999999995</v>
      </c>
    </row>
    <row r="9784" spans="2:6" x14ac:dyDescent="0.25">
      <c r="B9784" s="14">
        <v>9739</v>
      </c>
      <c r="C9784" s="17">
        <v>44</v>
      </c>
      <c r="D9784" s="17">
        <v>90.32</v>
      </c>
      <c r="E9784" s="17">
        <v>13327</v>
      </c>
      <c r="F9784" s="17">
        <v>11990.360000000102</v>
      </c>
    </row>
    <row r="9785" spans="2:6" x14ac:dyDescent="0.25">
      <c r="B9785" s="14">
        <v>9740</v>
      </c>
      <c r="C9785" s="17">
        <v>45</v>
      </c>
      <c r="D9785" s="17">
        <v>81.94</v>
      </c>
      <c r="E9785" s="17">
        <v>14233</v>
      </c>
      <c r="F9785" s="17">
        <v>175629.97999999998</v>
      </c>
    </row>
    <row r="9786" spans="2:6" x14ac:dyDescent="0.25">
      <c r="B9786" s="14">
        <v>9741</v>
      </c>
      <c r="C9786" s="17">
        <v>44</v>
      </c>
      <c r="D9786" s="17">
        <v>89.4</v>
      </c>
      <c r="E9786" s="17">
        <v>22235</v>
      </c>
      <c r="F9786" s="17">
        <v>608615.99999999977</v>
      </c>
    </row>
    <row r="9787" spans="2:6" x14ac:dyDescent="0.25">
      <c r="B9787" s="14">
        <v>9742</v>
      </c>
      <c r="C9787" s="17">
        <v>41</v>
      </c>
      <c r="D9787" s="17">
        <v>89.57</v>
      </c>
      <c r="E9787" s="17">
        <v>20643</v>
      </c>
      <c r="F9787" s="17">
        <v>562600.49000000022</v>
      </c>
    </row>
    <row r="9788" spans="2:6" x14ac:dyDescent="0.25">
      <c r="B9788" s="14">
        <v>9743</v>
      </c>
      <c r="C9788" s="17">
        <v>39</v>
      </c>
      <c r="D9788" s="17">
        <v>103.48</v>
      </c>
      <c r="E9788" s="17">
        <v>11445</v>
      </c>
      <c r="F9788" s="17">
        <v>-203128.60000000009</v>
      </c>
    </row>
    <row r="9789" spans="2:6" x14ac:dyDescent="0.25">
      <c r="B9789" s="14">
        <v>9744</v>
      </c>
      <c r="C9789" s="17">
        <v>41</v>
      </c>
      <c r="D9789" s="17">
        <v>78.790000000000006</v>
      </c>
      <c r="E9789" s="17">
        <v>8979</v>
      </c>
      <c r="F9789" s="17">
        <v>-138773.41000000003</v>
      </c>
    </row>
    <row r="9790" spans="2:6" x14ac:dyDescent="0.25">
      <c r="B9790" s="14">
        <v>9745</v>
      </c>
      <c r="C9790" s="17">
        <v>41</v>
      </c>
      <c r="D9790" s="17">
        <v>86.25</v>
      </c>
      <c r="E9790" s="17">
        <v>14544</v>
      </c>
      <c r="F9790" s="17">
        <v>193532</v>
      </c>
    </row>
    <row r="9791" spans="2:6" x14ac:dyDescent="0.25">
      <c r="B9791" s="14">
        <v>9746</v>
      </c>
      <c r="C9791" s="17">
        <v>44</v>
      </c>
      <c r="D9791" s="17">
        <v>82.01</v>
      </c>
      <c r="E9791" s="17">
        <v>15731</v>
      </c>
      <c r="F9791" s="17">
        <v>298205.68999999994</v>
      </c>
    </row>
    <row r="9792" spans="2:6" x14ac:dyDescent="0.25">
      <c r="B9792" s="14">
        <v>9747</v>
      </c>
      <c r="C9792" s="17">
        <v>40</v>
      </c>
      <c r="D9792" s="17">
        <v>83.99</v>
      </c>
      <c r="E9792" s="17">
        <v>18300</v>
      </c>
      <c r="F9792" s="17">
        <v>522683</v>
      </c>
    </row>
    <row r="9793" spans="2:6" x14ac:dyDescent="0.25">
      <c r="B9793" s="14">
        <v>9748</v>
      </c>
      <c r="C9793" s="17">
        <v>41</v>
      </c>
      <c r="D9793" s="17">
        <v>103.6</v>
      </c>
      <c r="E9793" s="17">
        <v>14813</v>
      </c>
      <c r="F9793" s="17">
        <v>-44172.79999999993</v>
      </c>
    </row>
    <row r="9794" spans="2:6" x14ac:dyDescent="0.25">
      <c r="B9794" s="14">
        <v>9749</v>
      </c>
      <c r="C9794" s="17">
        <v>42</v>
      </c>
      <c r="D9794" s="17">
        <v>81.599999999999994</v>
      </c>
      <c r="E9794" s="17">
        <v>16626</v>
      </c>
      <c r="F9794" s="17">
        <v>403600.40000000014</v>
      </c>
    </row>
    <row r="9795" spans="2:6" x14ac:dyDescent="0.25">
      <c r="B9795" s="14">
        <v>9750</v>
      </c>
      <c r="C9795" s="17">
        <v>41</v>
      </c>
      <c r="D9795" s="17">
        <v>96.5</v>
      </c>
      <c r="E9795" s="17">
        <v>17410</v>
      </c>
      <c r="F9795" s="17">
        <v>220715</v>
      </c>
    </row>
    <row r="9796" spans="2:6" x14ac:dyDescent="0.25">
      <c r="B9796" s="14">
        <v>9751</v>
      </c>
      <c r="C9796" s="17">
        <v>43</v>
      </c>
      <c r="D9796" s="17">
        <v>99.4</v>
      </c>
      <c r="E9796" s="17">
        <v>13939</v>
      </c>
      <c r="F9796" s="17">
        <v>-61052.600000000093</v>
      </c>
    </row>
    <row r="9797" spans="2:6" x14ac:dyDescent="0.25">
      <c r="B9797" s="14">
        <v>9752</v>
      </c>
      <c r="C9797" s="17">
        <v>44</v>
      </c>
      <c r="D9797" s="17">
        <v>85.71</v>
      </c>
      <c r="E9797" s="17">
        <v>23141</v>
      </c>
      <c r="F9797" s="17">
        <v>753439.89000000013</v>
      </c>
    </row>
    <row r="9798" spans="2:6" x14ac:dyDescent="0.25">
      <c r="B9798" s="14">
        <v>9753</v>
      </c>
      <c r="C9798" s="17">
        <v>42</v>
      </c>
      <c r="D9798" s="17">
        <v>95.79</v>
      </c>
      <c r="E9798" s="17">
        <v>23877</v>
      </c>
      <c r="F9798" s="17">
        <v>611511.16999999993</v>
      </c>
    </row>
    <row r="9799" spans="2:6" x14ac:dyDescent="0.25">
      <c r="B9799" s="14">
        <v>9754</v>
      </c>
      <c r="C9799" s="17">
        <v>42</v>
      </c>
      <c r="D9799" s="17">
        <v>78.260000000000005</v>
      </c>
      <c r="E9799" s="17">
        <v>19305</v>
      </c>
      <c r="F9799" s="17">
        <v>670075.69999999995</v>
      </c>
    </row>
    <row r="9800" spans="2:6" x14ac:dyDescent="0.25">
      <c r="B9800" s="14">
        <v>9755</v>
      </c>
      <c r="C9800" s="17">
        <v>42</v>
      </c>
      <c r="D9800" s="17">
        <v>83.72</v>
      </c>
      <c r="E9800" s="17">
        <v>9419</v>
      </c>
      <c r="F9800" s="17">
        <v>-159775.67999999993</v>
      </c>
    </row>
    <row r="9801" spans="2:6" x14ac:dyDescent="0.25">
      <c r="B9801" s="14">
        <v>9756</v>
      </c>
      <c r="C9801" s="17">
        <v>42</v>
      </c>
      <c r="D9801" s="17">
        <v>96.3</v>
      </c>
      <c r="E9801" s="17">
        <v>18168</v>
      </c>
      <c r="F9801" s="17">
        <v>252797.60000000009</v>
      </c>
    </row>
    <row r="9802" spans="2:6" x14ac:dyDescent="0.25">
      <c r="B9802" s="14">
        <v>9757</v>
      </c>
      <c r="C9802" s="17">
        <v>41</v>
      </c>
      <c r="D9802" s="17">
        <v>77.08</v>
      </c>
      <c r="E9802" s="17">
        <v>23944</v>
      </c>
      <c r="F9802" s="17">
        <v>1087548.48</v>
      </c>
    </row>
    <row r="9803" spans="2:6" x14ac:dyDescent="0.25">
      <c r="B9803" s="14">
        <v>9758</v>
      </c>
      <c r="C9803" s="17">
        <v>40</v>
      </c>
      <c r="D9803" s="17">
        <v>96.75</v>
      </c>
      <c r="E9803" s="17">
        <v>15041</v>
      </c>
      <c r="F9803" s="17">
        <v>86302.25</v>
      </c>
    </row>
    <row r="9804" spans="2:6" x14ac:dyDescent="0.25">
      <c r="B9804" s="14">
        <v>9759</v>
      </c>
      <c r="C9804" s="17">
        <v>43</v>
      </c>
      <c r="D9804" s="17">
        <v>91.54</v>
      </c>
      <c r="E9804" s="17">
        <v>9892</v>
      </c>
      <c r="F9804" s="17">
        <v>-212361.68000000005</v>
      </c>
    </row>
    <row r="9805" spans="2:6" x14ac:dyDescent="0.25">
      <c r="B9805" s="14">
        <v>9760</v>
      </c>
      <c r="C9805" s="17">
        <v>43</v>
      </c>
      <c r="D9805" s="17">
        <v>96.86</v>
      </c>
      <c r="E9805" s="17">
        <v>27082</v>
      </c>
      <c r="F9805" s="17">
        <v>751629.48</v>
      </c>
    </row>
    <row r="9806" spans="2:6" x14ac:dyDescent="0.25">
      <c r="B9806" s="14">
        <v>9761</v>
      </c>
      <c r="C9806" s="17">
        <v>39</v>
      </c>
      <c r="D9806" s="17">
        <v>84.85</v>
      </c>
      <c r="E9806" s="17">
        <v>17479</v>
      </c>
      <c r="F9806" s="17">
        <v>463546.85000000009</v>
      </c>
    </row>
    <row r="9807" spans="2:6" x14ac:dyDescent="0.25">
      <c r="B9807" s="14">
        <v>9762</v>
      </c>
      <c r="C9807" s="17">
        <v>42</v>
      </c>
      <c r="D9807" s="17">
        <v>76.94</v>
      </c>
      <c r="E9807" s="17">
        <v>20150</v>
      </c>
      <c r="F9807" s="17">
        <v>763209</v>
      </c>
    </row>
    <row r="9808" spans="2:6" x14ac:dyDescent="0.25">
      <c r="B9808" s="14">
        <v>9763</v>
      </c>
      <c r="C9808" s="17">
        <v>43</v>
      </c>
      <c r="D9808" s="17">
        <v>104.85</v>
      </c>
      <c r="E9808" s="17">
        <v>17486</v>
      </c>
      <c r="F9808" s="17">
        <v>44408.90000000014</v>
      </c>
    </row>
    <row r="9809" spans="2:6" x14ac:dyDescent="0.25">
      <c r="B9809" s="14">
        <v>9764</v>
      </c>
      <c r="C9809" s="17">
        <v>40</v>
      </c>
      <c r="D9809" s="17">
        <v>89.94</v>
      </c>
      <c r="E9809" s="17">
        <v>24291</v>
      </c>
      <c r="F9809" s="17">
        <v>827536.46</v>
      </c>
    </row>
    <row r="9810" spans="2:6" x14ac:dyDescent="0.25">
      <c r="B9810" s="14">
        <v>9765</v>
      </c>
      <c r="C9810" s="17">
        <v>42</v>
      </c>
      <c r="D9810" s="17">
        <v>95.73</v>
      </c>
      <c r="E9810" s="17">
        <v>19329</v>
      </c>
      <c r="F9810" s="17">
        <v>334287.82999999984</v>
      </c>
    </row>
    <row r="9811" spans="2:6" x14ac:dyDescent="0.25">
      <c r="B9811" s="14">
        <v>9766</v>
      </c>
      <c r="C9811" s="17">
        <v>39</v>
      </c>
      <c r="D9811" s="17">
        <v>83.06</v>
      </c>
      <c r="E9811" s="17">
        <v>12282</v>
      </c>
      <c r="F9811" s="17">
        <v>94977.079999999958</v>
      </c>
    </row>
    <row r="9812" spans="2:6" x14ac:dyDescent="0.25">
      <c r="B9812" s="14">
        <v>9767</v>
      </c>
      <c r="C9812" s="17">
        <v>42</v>
      </c>
      <c r="D9812" s="17">
        <v>77.11</v>
      </c>
      <c r="E9812" s="17">
        <v>19701</v>
      </c>
      <c r="F9812" s="17">
        <v>723912.8899999999</v>
      </c>
    </row>
    <row r="9813" spans="2:6" x14ac:dyDescent="0.25">
      <c r="B9813" s="14">
        <v>9768</v>
      </c>
      <c r="C9813" s="17">
        <v>40</v>
      </c>
      <c r="D9813" s="17">
        <v>84.69</v>
      </c>
      <c r="E9813" s="17">
        <v>21912</v>
      </c>
      <c r="F9813" s="17">
        <v>778280.72</v>
      </c>
    </row>
    <row r="9814" spans="2:6" x14ac:dyDescent="0.25">
      <c r="B9814" s="14">
        <v>9769</v>
      </c>
      <c r="C9814" s="17">
        <v>41</v>
      </c>
      <c r="D9814" s="17">
        <v>78.010000000000005</v>
      </c>
      <c r="E9814" s="17">
        <v>14937</v>
      </c>
      <c r="F9814" s="17">
        <v>344810.62999999989</v>
      </c>
    </row>
    <row r="9815" spans="2:6" x14ac:dyDescent="0.25">
      <c r="B9815" s="14">
        <v>9770</v>
      </c>
      <c r="C9815" s="17">
        <v>42</v>
      </c>
      <c r="D9815" s="17">
        <v>83.89</v>
      </c>
      <c r="E9815" s="17">
        <v>16813</v>
      </c>
      <c r="F9815" s="17">
        <v>379198.42999999993</v>
      </c>
    </row>
    <row r="9816" spans="2:6" x14ac:dyDescent="0.25">
      <c r="B9816" s="14">
        <v>9771</v>
      </c>
      <c r="C9816" s="17">
        <v>40</v>
      </c>
      <c r="D9816" s="17">
        <v>82.27</v>
      </c>
      <c r="E9816" s="17">
        <v>18008</v>
      </c>
      <c r="F9816" s="17">
        <v>531753.84000000008</v>
      </c>
    </row>
    <row r="9817" spans="2:6" x14ac:dyDescent="0.25">
      <c r="B9817" s="14">
        <v>9772</v>
      </c>
      <c r="C9817" s="17">
        <v>43</v>
      </c>
      <c r="D9817" s="17">
        <v>103.21</v>
      </c>
      <c r="E9817" s="17">
        <v>12252</v>
      </c>
      <c r="F9817" s="17">
        <v>-203216.91999999993</v>
      </c>
    </row>
    <row r="9818" spans="2:6" x14ac:dyDescent="0.25">
      <c r="B9818" s="14">
        <v>9773</v>
      </c>
      <c r="C9818" s="17">
        <v>42</v>
      </c>
      <c r="D9818" s="17">
        <v>85.51</v>
      </c>
      <c r="E9818" s="17">
        <v>20918</v>
      </c>
      <c r="F9818" s="17">
        <v>645427.81999999983</v>
      </c>
    </row>
    <row r="9819" spans="2:6" x14ac:dyDescent="0.25">
      <c r="B9819" s="14">
        <v>9774</v>
      </c>
      <c r="C9819" s="17">
        <v>43</v>
      </c>
      <c r="D9819" s="17">
        <v>82.93</v>
      </c>
      <c r="E9819" s="17">
        <v>14031</v>
      </c>
      <c r="F9819" s="17">
        <v>175245.16999999993</v>
      </c>
    </row>
    <row r="9820" spans="2:6" x14ac:dyDescent="0.25">
      <c r="B9820" s="14">
        <v>9775</v>
      </c>
      <c r="C9820" s="17">
        <v>43</v>
      </c>
      <c r="D9820" s="17">
        <v>83.16</v>
      </c>
      <c r="E9820" s="17">
        <v>25196</v>
      </c>
      <c r="F9820" s="17">
        <v>985276.64000000013</v>
      </c>
    </row>
    <row r="9821" spans="2:6" x14ac:dyDescent="0.25">
      <c r="B9821" s="14">
        <v>9776</v>
      </c>
      <c r="C9821" s="17">
        <v>42</v>
      </c>
      <c r="D9821" s="17">
        <v>78.33</v>
      </c>
      <c r="E9821" s="17">
        <v>23834</v>
      </c>
      <c r="F9821" s="17">
        <v>1025020.78</v>
      </c>
    </row>
    <row r="9822" spans="2:6" x14ac:dyDescent="0.25">
      <c r="B9822" s="14">
        <v>9777</v>
      </c>
      <c r="C9822" s="17">
        <v>41</v>
      </c>
      <c r="D9822" s="17">
        <v>98.47</v>
      </c>
      <c r="E9822" s="17">
        <v>18623</v>
      </c>
      <c r="F9822" s="17">
        <v>258627.18999999994</v>
      </c>
    </row>
    <row r="9823" spans="2:6" x14ac:dyDescent="0.25">
      <c r="B9823" s="14">
        <v>9778</v>
      </c>
      <c r="C9823" s="17">
        <v>42</v>
      </c>
      <c r="D9823" s="17">
        <v>84.03</v>
      </c>
      <c r="E9823" s="17">
        <v>12615</v>
      </c>
      <c r="F9823" s="17">
        <v>70516.54999999993</v>
      </c>
    </row>
    <row r="9824" spans="2:6" x14ac:dyDescent="0.25">
      <c r="B9824" s="14">
        <v>9779</v>
      </c>
      <c r="C9824" s="17">
        <v>45</v>
      </c>
      <c r="D9824" s="17">
        <v>89.09</v>
      </c>
      <c r="E9824" s="17">
        <v>21498</v>
      </c>
      <c r="F9824" s="17">
        <v>545435.17999999993</v>
      </c>
    </row>
    <row r="9825" spans="2:6" x14ac:dyDescent="0.25">
      <c r="B9825" s="14">
        <v>9780</v>
      </c>
      <c r="C9825" s="17">
        <v>40</v>
      </c>
      <c r="D9825" s="17">
        <v>86.65</v>
      </c>
      <c r="E9825" s="17">
        <v>13640</v>
      </c>
      <c r="F9825" s="17">
        <v>136853.99999999988</v>
      </c>
    </row>
    <row r="9826" spans="2:6" x14ac:dyDescent="0.25">
      <c r="B9826" s="14">
        <v>9781</v>
      </c>
      <c r="C9826" s="17">
        <v>40</v>
      </c>
      <c r="D9826" s="17">
        <v>81.819999999999993</v>
      </c>
      <c r="E9826" s="17">
        <v>13008</v>
      </c>
      <c r="F9826" s="17">
        <v>153957.44000000006</v>
      </c>
    </row>
    <row r="9827" spans="2:6" x14ac:dyDescent="0.25">
      <c r="B9827" s="14">
        <v>9782</v>
      </c>
      <c r="C9827" s="17">
        <v>43</v>
      </c>
      <c r="D9827" s="17">
        <v>97.74</v>
      </c>
      <c r="E9827" s="17">
        <v>8972</v>
      </c>
      <c r="F9827" s="17">
        <v>-327291.27999999997</v>
      </c>
    </row>
    <row r="9828" spans="2:6" x14ac:dyDescent="0.25">
      <c r="B9828" s="14">
        <v>9783</v>
      </c>
      <c r="C9828" s="17">
        <v>41</v>
      </c>
      <c r="D9828" s="17">
        <v>75.739999999999995</v>
      </c>
      <c r="E9828" s="17">
        <v>13272</v>
      </c>
      <c r="F9828" s="17">
        <v>241754.71999999997</v>
      </c>
    </row>
    <row r="9829" spans="2:6" x14ac:dyDescent="0.25">
      <c r="B9829" s="14">
        <v>9784</v>
      </c>
      <c r="C9829" s="17">
        <v>43</v>
      </c>
      <c r="D9829" s="17">
        <v>98.51</v>
      </c>
      <c r="E9829" s="17">
        <v>24350</v>
      </c>
      <c r="F9829" s="17">
        <v>549881.49999999977</v>
      </c>
    </row>
    <row r="9830" spans="2:6" x14ac:dyDescent="0.25">
      <c r="B9830" s="14">
        <v>9785</v>
      </c>
      <c r="C9830" s="17">
        <v>40</v>
      </c>
      <c r="D9830" s="17">
        <v>77.5</v>
      </c>
      <c r="E9830" s="17">
        <v>15078</v>
      </c>
      <c r="F9830" s="17">
        <v>378857</v>
      </c>
    </row>
    <row r="9831" spans="2:6" x14ac:dyDescent="0.25">
      <c r="B9831" s="14">
        <v>9786</v>
      </c>
      <c r="C9831" s="17">
        <v>43</v>
      </c>
      <c r="D9831" s="17">
        <v>76.37</v>
      </c>
      <c r="E9831" s="17">
        <v>24920</v>
      </c>
      <c r="F9831" s="17">
        <v>1134379.5999999999</v>
      </c>
    </row>
    <row r="9832" spans="2:6" x14ac:dyDescent="0.25">
      <c r="B9832" s="14">
        <v>9787</v>
      </c>
      <c r="C9832" s="17">
        <v>44</v>
      </c>
      <c r="D9832" s="17">
        <v>76.94</v>
      </c>
      <c r="E9832" s="17">
        <v>26561</v>
      </c>
      <c r="F9832" s="17">
        <v>1223351.6600000001</v>
      </c>
    </row>
    <row r="9833" spans="2:6" x14ac:dyDescent="0.25">
      <c r="B9833" s="14">
        <v>9788</v>
      </c>
      <c r="C9833" s="17">
        <v>45</v>
      </c>
      <c r="D9833" s="17">
        <v>76.66</v>
      </c>
      <c r="E9833" s="17">
        <v>21024</v>
      </c>
      <c r="F9833" s="17">
        <v>775996.16000000015</v>
      </c>
    </row>
    <row r="9834" spans="2:6" x14ac:dyDescent="0.25">
      <c r="B9834" s="14">
        <v>9789</v>
      </c>
      <c r="C9834" s="17">
        <v>43</v>
      </c>
      <c r="D9834" s="17">
        <v>104.32</v>
      </c>
      <c r="E9834" s="17">
        <v>14480</v>
      </c>
      <c r="F9834" s="17">
        <v>-101673.59999999986</v>
      </c>
    </row>
    <row r="9835" spans="2:6" x14ac:dyDescent="0.25">
      <c r="B9835" s="14">
        <v>9790</v>
      </c>
      <c r="C9835" s="17">
        <v>40</v>
      </c>
      <c r="D9835" s="17">
        <v>83.55</v>
      </c>
      <c r="E9835" s="17">
        <v>15645</v>
      </c>
      <c r="F9835" s="17">
        <v>330415.25</v>
      </c>
    </row>
    <row r="9836" spans="2:6" x14ac:dyDescent="0.25">
      <c r="B9836" s="14">
        <v>9791</v>
      </c>
      <c r="C9836" s="17">
        <v>39</v>
      </c>
      <c r="D9836" s="17">
        <v>84.8</v>
      </c>
      <c r="E9836" s="17">
        <v>15331</v>
      </c>
      <c r="F9836" s="17">
        <v>302891.19999999995</v>
      </c>
    </row>
    <row r="9837" spans="2:6" x14ac:dyDescent="0.25">
      <c r="B9837" s="14">
        <v>9792</v>
      </c>
      <c r="C9837" s="17">
        <v>40</v>
      </c>
      <c r="D9837" s="17">
        <v>85.11</v>
      </c>
      <c r="E9837" s="17">
        <v>13037</v>
      </c>
      <c r="F9837" s="17">
        <v>113303.93000000005</v>
      </c>
    </row>
    <row r="9838" spans="2:6" x14ac:dyDescent="0.25">
      <c r="B9838" s="14">
        <v>9793</v>
      </c>
      <c r="C9838" s="17">
        <v>42</v>
      </c>
      <c r="D9838" s="17">
        <v>75.510000000000005</v>
      </c>
      <c r="E9838" s="17">
        <v>14173</v>
      </c>
      <c r="F9838" s="17">
        <v>304957.77</v>
      </c>
    </row>
    <row r="9839" spans="2:6" x14ac:dyDescent="0.25">
      <c r="B9839" s="14">
        <v>9794</v>
      </c>
      <c r="C9839" s="17">
        <v>45</v>
      </c>
      <c r="D9839" s="17">
        <v>86.73</v>
      </c>
      <c r="E9839" s="17">
        <v>9825</v>
      </c>
      <c r="F9839" s="17">
        <v>-189072.25</v>
      </c>
    </row>
    <row r="9840" spans="2:6" x14ac:dyDescent="0.25">
      <c r="B9840" s="14">
        <v>9795</v>
      </c>
      <c r="C9840" s="17">
        <v>43</v>
      </c>
      <c r="D9840" s="17">
        <v>91.82</v>
      </c>
      <c r="E9840" s="17">
        <v>17473</v>
      </c>
      <c r="F9840" s="17">
        <v>271417.14000000013</v>
      </c>
    </row>
    <row r="9841" spans="2:6" x14ac:dyDescent="0.25">
      <c r="B9841" s="14">
        <v>9796</v>
      </c>
      <c r="C9841" s="17">
        <v>44</v>
      </c>
      <c r="D9841" s="17">
        <v>93.66</v>
      </c>
      <c r="E9841" s="17">
        <v>24926</v>
      </c>
      <c r="F9841" s="17">
        <v>678960.84000000008</v>
      </c>
    </row>
    <row r="9842" spans="2:6" x14ac:dyDescent="0.25">
      <c r="B9842" s="14">
        <v>9797</v>
      </c>
      <c r="C9842" s="17">
        <v>39</v>
      </c>
      <c r="D9842" s="17">
        <v>103.38</v>
      </c>
      <c r="E9842" s="17">
        <v>20440</v>
      </c>
      <c r="F9842" s="17">
        <v>307312.80000000005</v>
      </c>
    </row>
    <row r="9843" spans="2:6" x14ac:dyDescent="0.25">
      <c r="B9843" s="14">
        <v>9798</v>
      </c>
      <c r="C9843" s="17">
        <v>41</v>
      </c>
      <c r="D9843" s="17">
        <v>103.58</v>
      </c>
      <c r="E9843" s="17">
        <v>13084</v>
      </c>
      <c r="F9843" s="17">
        <v>-137968.71999999997</v>
      </c>
    </row>
    <row r="9844" spans="2:6" x14ac:dyDescent="0.25">
      <c r="B9844" s="14">
        <v>9799</v>
      </c>
      <c r="C9844" s="17">
        <v>39</v>
      </c>
      <c r="D9844" s="17">
        <v>92.15</v>
      </c>
      <c r="E9844" s="17">
        <v>16430</v>
      </c>
      <c r="F9844" s="17">
        <v>264775.5</v>
      </c>
    </row>
    <row r="9845" spans="2:6" x14ac:dyDescent="0.25">
      <c r="B9845" s="14">
        <v>9800</v>
      </c>
      <c r="C9845" s="17">
        <v>40</v>
      </c>
      <c r="D9845" s="17">
        <v>94.7</v>
      </c>
      <c r="E9845" s="17">
        <v>21900</v>
      </c>
      <c r="F9845" s="17">
        <v>558170</v>
      </c>
    </row>
    <row r="9846" spans="2:6" x14ac:dyDescent="0.25">
      <c r="B9846" s="14">
        <v>9801</v>
      </c>
      <c r="C9846" s="17">
        <v>43</v>
      </c>
      <c r="D9846" s="17">
        <v>84.79</v>
      </c>
      <c r="E9846" s="17">
        <v>14215</v>
      </c>
      <c r="F9846" s="17">
        <v>162250.14999999991</v>
      </c>
    </row>
    <row r="9847" spans="2:6" x14ac:dyDescent="0.25">
      <c r="B9847" s="14">
        <v>9802</v>
      </c>
      <c r="C9847" s="17">
        <v>41</v>
      </c>
      <c r="D9847" s="17">
        <v>90.39</v>
      </c>
      <c r="E9847" s="17">
        <v>17595</v>
      </c>
      <c r="F9847" s="17">
        <v>339597.94999999995</v>
      </c>
    </row>
    <row r="9848" spans="2:6" x14ac:dyDescent="0.25">
      <c r="B9848" s="14">
        <v>9803</v>
      </c>
      <c r="C9848" s="17">
        <v>42</v>
      </c>
      <c r="D9848" s="17">
        <v>98.85</v>
      </c>
      <c r="E9848" s="17">
        <v>18664</v>
      </c>
      <c r="F9848" s="17">
        <v>235311.60000000009</v>
      </c>
    </row>
    <row r="9849" spans="2:6" x14ac:dyDescent="0.25">
      <c r="B9849" s="14">
        <v>9804</v>
      </c>
      <c r="C9849" s="17">
        <v>41</v>
      </c>
      <c r="D9849" s="17">
        <v>79.06</v>
      </c>
      <c r="E9849" s="17">
        <v>11934</v>
      </c>
      <c r="F9849" s="17">
        <v>92069.959999999963</v>
      </c>
    </row>
    <row r="9850" spans="2:6" x14ac:dyDescent="0.25">
      <c r="B9850" s="14">
        <v>9805</v>
      </c>
      <c r="C9850" s="17">
        <v>44</v>
      </c>
      <c r="D9850" s="17">
        <v>81.59</v>
      </c>
      <c r="E9850" s="17">
        <v>18866</v>
      </c>
      <c r="F9850" s="17">
        <v>534953.05999999982</v>
      </c>
    </row>
    <row r="9851" spans="2:6" x14ac:dyDescent="0.25">
      <c r="B9851" s="14">
        <v>9806</v>
      </c>
      <c r="C9851" s="17">
        <v>39</v>
      </c>
      <c r="D9851" s="17">
        <v>102.16</v>
      </c>
      <c r="E9851" s="17">
        <v>18177</v>
      </c>
      <c r="F9851" s="17">
        <v>201357.68000000017</v>
      </c>
    </row>
    <row r="9852" spans="2:6" x14ac:dyDescent="0.25">
      <c r="B9852" s="14">
        <v>9807</v>
      </c>
      <c r="C9852" s="17">
        <v>42</v>
      </c>
      <c r="D9852" s="17">
        <v>85.5</v>
      </c>
      <c r="E9852" s="17">
        <v>21722</v>
      </c>
      <c r="F9852" s="17">
        <v>703123</v>
      </c>
    </row>
    <row r="9853" spans="2:6" x14ac:dyDescent="0.25">
      <c r="B9853" s="14">
        <v>9808</v>
      </c>
      <c r="C9853" s="17">
        <v>40</v>
      </c>
      <c r="D9853" s="17">
        <v>76.67</v>
      </c>
      <c r="E9853" s="17">
        <v>19225</v>
      </c>
      <c r="F9853" s="17">
        <v>732794.25</v>
      </c>
    </row>
    <row r="9854" spans="2:6" x14ac:dyDescent="0.25">
      <c r="B9854" s="14">
        <v>9809</v>
      </c>
      <c r="C9854" s="17">
        <v>43</v>
      </c>
      <c r="D9854" s="17">
        <v>75.459999999999994</v>
      </c>
      <c r="E9854" s="17">
        <v>7963</v>
      </c>
      <c r="F9854" s="17">
        <v>-208659.97999999998</v>
      </c>
    </row>
    <row r="9855" spans="2:6" x14ac:dyDescent="0.25">
      <c r="B9855" s="14">
        <v>9810</v>
      </c>
      <c r="C9855" s="17">
        <v>40</v>
      </c>
      <c r="D9855" s="17">
        <v>104.34</v>
      </c>
      <c r="E9855" s="17">
        <v>5899</v>
      </c>
      <c r="F9855" s="17">
        <v>-527560.66</v>
      </c>
    </row>
    <row r="9856" spans="2:6" x14ac:dyDescent="0.25">
      <c r="B9856" s="14">
        <v>9811</v>
      </c>
      <c r="C9856" s="17">
        <v>41</v>
      </c>
      <c r="D9856" s="17">
        <v>91.16</v>
      </c>
      <c r="E9856" s="17">
        <v>26144</v>
      </c>
      <c r="F9856" s="17">
        <v>897464.9600000002</v>
      </c>
    </row>
    <row r="9857" spans="2:6" x14ac:dyDescent="0.25">
      <c r="B9857" s="14">
        <v>9812</v>
      </c>
      <c r="C9857" s="17">
        <v>40</v>
      </c>
      <c r="D9857" s="17">
        <v>87.29</v>
      </c>
      <c r="E9857" s="17">
        <v>13985</v>
      </c>
      <c r="F9857" s="17">
        <v>152864.34999999986</v>
      </c>
    </row>
    <row r="9858" spans="2:6" x14ac:dyDescent="0.25">
      <c r="B9858" s="14">
        <v>9813</v>
      </c>
      <c r="C9858" s="17">
        <v>42</v>
      </c>
      <c r="D9858" s="17">
        <v>78.17</v>
      </c>
      <c r="E9858" s="17">
        <v>9872</v>
      </c>
      <c r="F9858" s="17">
        <v>-71790.239999999991</v>
      </c>
    </row>
    <row r="9859" spans="2:6" x14ac:dyDescent="0.25">
      <c r="B9859" s="14">
        <v>9814</v>
      </c>
      <c r="C9859" s="17">
        <v>42</v>
      </c>
      <c r="D9859" s="17">
        <v>102.02</v>
      </c>
      <c r="E9859" s="17">
        <v>22854</v>
      </c>
      <c r="F9859" s="17">
        <v>406512.92000000016</v>
      </c>
    </row>
    <row r="9860" spans="2:6" x14ac:dyDescent="0.25">
      <c r="B9860" s="14">
        <v>9815</v>
      </c>
      <c r="C9860" s="17">
        <v>43</v>
      </c>
      <c r="D9860" s="17">
        <v>75.569999999999993</v>
      </c>
      <c r="E9860" s="17">
        <v>10094</v>
      </c>
      <c r="F9860" s="17">
        <v>-38139.579999999958</v>
      </c>
    </row>
    <row r="9861" spans="2:6" x14ac:dyDescent="0.25">
      <c r="B9861" s="14">
        <v>9816</v>
      </c>
      <c r="C9861" s="17">
        <v>41</v>
      </c>
      <c r="D9861" s="17">
        <v>81.11</v>
      </c>
      <c r="E9861" s="17">
        <v>10612</v>
      </c>
      <c r="F9861" s="17">
        <v>-34043.319999999949</v>
      </c>
    </row>
    <row r="9862" spans="2:6" x14ac:dyDescent="0.25">
      <c r="B9862" s="14">
        <v>9817</v>
      </c>
      <c r="C9862" s="17">
        <v>44</v>
      </c>
      <c r="D9862" s="17">
        <v>101.51</v>
      </c>
      <c r="E9862" s="17">
        <v>18902</v>
      </c>
      <c r="F9862" s="17">
        <v>161067.97999999986</v>
      </c>
    </row>
    <row r="9863" spans="2:6" x14ac:dyDescent="0.25">
      <c r="B9863" s="14">
        <v>9818</v>
      </c>
      <c r="C9863" s="17">
        <v>41</v>
      </c>
      <c r="D9863" s="17">
        <v>96.07</v>
      </c>
      <c r="E9863" s="17">
        <v>12402</v>
      </c>
      <c r="F9863" s="17">
        <v>-81944.139999999898</v>
      </c>
    </row>
    <row r="9864" spans="2:6" x14ac:dyDescent="0.25">
      <c r="B9864" s="14">
        <v>9819</v>
      </c>
      <c r="C9864" s="17">
        <v>42</v>
      </c>
      <c r="D9864" s="17">
        <v>75.3</v>
      </c>
      <c r="E9864" s="17">
        <v>15514</v>
      </c>
      <c r="F9864" s="17">
        <v>417493.80000000005</v>
      </c>
    </row>
    <row r="9865" spans="2:6" x14ac:dyDescent="0.25">
      <c r="B9865" s="14">
        <v>9820</v>
      </c>
      <c r="C9865" s="17">
        <v>40</v>
      </c>
      <c r="D9865" s="17">
        <v>89.35</v>
      </c>
      <c r="E9865" s="17">
        <v>20970</v>
      </c>
      <c r="F9865" s="17">
        <v>610560.50000000023</v>
      </c>
    </row>
    <row r="9866" spans="2:6" x14ac:dyDescent="0.25">
      <c r="B9866" s="14">
        <v>9821</v>
      </c>
      <c r="C9866" s="17">
        <v>42</v>
      </c>
      <c r="D9866" s="17">
        <v>100.47</v>
      </c>
      <c r="E9866" s="17">
        <v>9590</v>
      </c>
      <c r="F9866" s="17">
        <v>-307877.30000000005</v>
      </c>
    </row>
    <row r="9867" spans="2:6" x14ac:dyDescent="0.25">
      <c r="B9867" s="14">
        <v>9822</v>
      </c>
      <c r="C9867" s="17">
        <v>43</v>
      </c>
      <c r="D9867" s="17">
        <v>99.62</v>
      </c>
      <c r="E9867" s="17">
        <v>22011</v>
      </c>
      <c r="F9867" s="17">
        <v>390980.17999999993</v>
      </c>
    </row>
    <row r="9868" spans="2:6" x14ac:dyDescent="0.25">
      <c r="B9868" s="14">
        <v>9823</v>
      </c>
      <c r="C9868" s="17">
        <v>43</v>
      </c>
      <c r="D9868" s="17">
        <v>82.04</v>
      </c>
      <c r="E9868" s="17">
        <v>27421</v>
      </c>
      <c r="F9868" s="17">
        <v>1178057.1599999999</v>
      </c>
    </row>
    <row r="9869" spans="2:6" x14ac:dyDescent="0.25">
      <c r="B9869" s="14">
        <v>9824</v>
      </c>
      <c r="C9869" s="17">
        <v>39</v>
      </c>
      <c r="D9869" s="17">
        <v>81.099999999999994</v>
      </c>
      <c r="E9869" s="17">
        <v>22116</v>
      </c>
      <c r="F9869" s="17">
        <v>894952.40000000014</v>
      </c>
    </row>
    <row r="9870" spans="2:6" x14ac:dyDescent="0.25">
      <c r="B9870" s="14">
        <v>9825</v>
      </c>
      <c r="C9870" s="17">
        <v>42</v>
      </c>
      <c r="D9870" s="17">
        <v>80.319999999999993</v>
      </c>
      <c r="E9870" s="17">
        <v>13843</v>
      </c>
      <c r="F9870" s="17">
        <v>211481.24</v>
      </c>
    </row>
    <row r="9871" spans="2:6" x14ac:dyDescent="0.25">
      <c r="B9871" s="14">
        <v>9826</v>
      </c>
      <c r="C9871" s="17">
        <v>42</v>
      </c>
      <c r="D9871" s="17">
        <v>78.13</v>
      </c>
      <c r="E9871" s="17">
        <v>18462</v>
      </c>
      <c r="F9871" s="17">
        <v>606097.94000000018</v>
      </c>
    </row>
    <row r="9872" spans="2:6" x14ac:dyDescent="0.25">
      <c r="B9872" s="14">
        <v>9827</v>
      </c>
      <c r="C9872" s="17">
        <v>42</v>
      </c>
      <c r="D9872" s="17">
        <v>83.01</v>
      </c>
      <c r="E9872" s="17">
        <v>11931</v>
      </c>
      <c r="F9872" s="17">
        <v>32774.689999999944</v>
      </c>
    </row>
    <row r="9873" spans="2:6" x14ac:dyDescent="0.25">
      <c r="B9873" s="14">
        <v>9828</v>
      </c>
      <c r="C9873" s="17">
        <v>43</v>
      </c>
      <c r="D9873" s="17">
        <v>82.11</v>
      </c>
      <c r="E9873" s="17">
        <v>21531</v>
      </c>
      <c r="F9873" s="17">
        <v>740925.59000000008</v>
      </c>
    </row>
    <row r="9874" spans="2:6" x14ac:dyDescent="0.25">
      <c r="B9874" s="14">
        <v>9829</v>
      </c>
      <c r="C9874" s="17">
        <v>45</v>
      </c>
      <c r="D9874" s="17">
        <v>79.58</v>
      </c>
      <c r="E9874" s="17">
        <v>34057</v>
      </c>
      <c r="F9874" s="17">
        <v>1684521.94</v>
      </c>
    </row>
    <row r="9875" spans="2:6" x14ac:dyDescent="0.25">
      <c r="B9875" s="14">
        <v>9830</v>
      </c>
      <c r="C9875" s="17">
        <v>43</v>
      </c>
      <c r="D9875" s="17">
        <v>81.05</v>
      </c>
      <c r="E9875" s="17">
        <v>22379</v>
      </c>
      <c r="F9875" s="17">
        <v>827306.05</v>
      </c>
    </row>
    <row r="9876" spans="2:6" x14ac:dyDescent="0.25">
      <c r="B9876" s="14">
        <v>9831</v>
      </c>
      <c r="C9876" s="17">
        <v>39</v>
      </c>
      <c r="D9876" s="17">
        <v>102.9</v>
      </c>
      <c r="E9876" s="17">
        <v>15324</v>
      </c>
      <c r="F9876" s="17">
        <v>25000.399999999907</v>
      </c>
    </row>
    <row r="9877" spans="2:6" x14ac:dyDescent="0.25">
      <c r="B9877" s="14">
        <v>9832</v>
      </c>
      <c r="C9877" s="17">
        <v>42</v>
      </c>
      <c r="D9877" s="17">
        <v>84.9</v>
      </c>
      <c r="E9877" s="17">
        <v>25373</v>
      </c>
      <c r="F9877" s="17">
        <v>979393.29999999981</v>
      </c>
    </row>
    <row r="9878" spans="2:6" x14ac:dyDescent="0.25">
      <c r="B9878" s="14">
        <v>9833</v>
      </c>
      <c r="C9878" s="17">
        <v>42</v>
      </c>
      <c r="D9878" s="17">
        <v>83.26</v>
      </c>
      <c r="E9878" s="17">
        <v>19568</v>
      </c>
      <c r="F9878" s="17">
        <v>592944.31999999983</v>
      </c>
    </row>
    <row r="9879" spans="2:6" x14ac:dyDescent="0.25">
      <c r="B9879" s="14">
        <v>9834</v>
      </c>
      <c r="C9879" s="17">
        <v>42</v>
      </c>
      <c r="D9879" s="17">
        <v>96.95</v>
      </c>
      <c r="E9879" s="17">
        <v>16481</v>
      </c>
      <c r="F9879" s="17">
        <v>139684.04999999993</v>
      </c>
    </row>
    <row r="9880" spans="2:6" x14ac:dyDescent="0.25">
      <c r="B9880" s="14">
        <v>9835</v>
      </c>
      <c r="C9880" s="17">
        <v>41</v>
      </c>
      <c r="D9880" s="17">
        <v>100.32</v>
      </c>
      <c r="E9880" s="17">
        <v>13439</v>
      </c>
      <c r="F9880" s="17">
        <v>-74838.479999999865</v>
      </c>
    </row>
    <row r="9881" spans="2:6" x14ac:dyDescent="0.25">
      <c r="B9881" s="14">
        <v>9836</v>
      </c>
      <c r="C9881" s="17">
        <v>41</v>
      </c>
      <c r="D9881" s="17">
        <v>100.43</v>
      </c>
      <c r="E9881" s="17">
        <v>17269</v>
      </c>
      <c r="F9881" s="17">
        <v>144176.32999999984</v>
      </c>
    </row>
    <row r="9882" spans="2:6" x14ac:dyDescent="0.25">
      <c r="B9882" s="14">
        <v>9837</v>
      </c>
      <c r="C9882" s="17">
        <v>43</v>
      </c>
      <c r="D9882" s="17">
        <v>103.83</v>
      </c>
      <c r="E9882" s="17">
        <v>15968</v>
      </c>
      <c r="F9882" s="17">
        <v>-16949.439999999944</v>
      </c>
    </row>
    <row r="9883" spans="2:6" x14ac:dyDescent="0.25">
      <c r="B9883" s="14">
        <v>9838</v>
      </c>
      <c r="C9883" s="17">
        <v>44</v>
      </c>
      <c r="D9883" s="17">
        <v>96.5</v>
      </c>
      <c r="E9883" s="17">
        <v>19702</v>
      </c>
      <c r="F9883" s="17">
        <v>302567</v>
      </c>
    </row>
    <row r="9884" spans="2:6" x14ac:dyDescent="0.25">
      <c r="B9884" s="14">
        <v>9839</v>
      </c>
      <c r="C9884" s="17">
        <v>43</v>
      </c>
      <c r="D9884" s="17">
        <v>75.989999999999995</v>
      </c>
      <c r="E9884" s="17">
        <v>14436</v>
      </c>
      <c r="F9884" s="17">
        <v>305024.3600000001</v>
      </c>
    </row>
    <row r="9885" spans="2:6" x14ac:dyDescent="0.25">
      <c r="B9885" s="14">
        <v>9840</v>
      </c>
      <c r="C9885" s="17">
        <v>42</v>
      </c>
      <c r="D9885" s="17">
        <v>92.78</v>
      </c>
      <c r="E9885" s="17">
        <v>24332</v>
      </c>
      <c r="F9885" s="17">
        <v>712601.04</v>
      </c>
    </row>
    <row r="9886" spans="2:6" x14ac:dyDescent="0.25">
      <c r="B9886" s="14">
        <v>9841</v>
      </c>
      <c r="C9886" s="17">
        <v>41</v>
      </c>
      <c r="D9886" s="17">
        <v>79.39</v>
      </c>
      <c r="E9886" s="17">
        <v>14188</v>
      </c>
      <c r="F9886" s="17">
        <v>265318.67999999993</v>
      </c>
    </row>
    <row r="9887" spans="2:6" x14ac:dyDescent="0.25">
      <c r="B9887" s="14">
        <v>9842</v>
      </c>
      <c r="C9887" s="17">
        <v>44</v>
      </c>
      <c r="D9887" s="17">
        <v>88.23</v>
      </c>
      <c r="E9887" s="17">
        <v>12634</v>
      </c>
      <c r="F9887" s="17">
        <v>-6427.8200000000652</v>
      </c>
    </row>
    <row r="9888" spans="2:6" x14ac:dyDescent="0.25">
      <c r="B9888" s="14">
        <v>9843</v>
      </c>
      <c r="C9888" s="17">
        <v>43</v>
      </c>
      <c r="D9888" s="17">
        <v>84.02</v>
      </c>
      <c r="E9888" s="17">
        <v>21967</v>
      </c>
      <c r="F9888" s="17">
        <v>731184.66000000015</v>
      </c>
    </row>
    <row r="9889" spans="2:6" x14ac:dyDescent="0.25">
      <c r="B9889" s="14">
        <v>9844</v>
      </c>
      <c r="C9889" s="17">
        <v>40</v>
      </c>
      <c r="D9889" s="17">
        <v>97.6</v>
      </c>
      <c r="E9889" s="17">
        <v>23558</v>
      </c>
      <c r="F9889" s="17">
        <v>596461.20000000019</v>
      </c>
    </row>
    <row r="9890" spans="2:6" x14ac:dyDescent="0.25">
      <c r="B9890" s="14">
        <v>9845</v>
      </c>
      <c r="C9890" s="17">
        <v>42</v>
      </c>
      <c r="D9890" s="17">
        <v>77.84</v>
      </c>
      <c r="E9890" s="17">
        <v>17519</v>
      </c>
      <c r="F9890" s="17">
        <v>536804.04</v>
      </c>
    </row>
    <row r="9891" spans="2:6" x14ac:dyDescent="0.25">
      <c r="B9891" s="14">
        <v>9846</v>
      </c>
      <c r="C9891" s="17">
        <v>42</v>
      </c>
      <c r="D9891" s="17">
        <v>85.13</v>
      </c>
      <c r="E9891" s="17">
        <v>15243</v>
      </c>
      <c r="F9891" s="17">
        <v>245514.41000000015</v>
      </c>
    </row>
    <row r="9892" spans="2:6" x14ac:dyDescent="0.25">
      <c r="B9892" s="14">
        <v>9847</v>
      </c>
      <c r="C9892" s="17">
        <v>41</v>
      </c>
      <c r="D9892" s="17">
        <v>93.54</v>
      </c>
      <c r="E9892" s="17">
        <v>14443</v>
      </c>
      <c r="F9892" s="17">
        <v>80995.779999999912</v>
      </c>
    </row>
    <row r="9893" spans="2:6" x14ac:dyDescent="0.25">
      <c r="B9893" s="14">
        <v>9848</v>
      </c>
      <c r="C9893" s="17">
        <v>42</v>
      </c>
      <c r="D9893" s="17">
        <v>86.62</v>
      </c>
      <c r="E9893" s="17">
        <v>19748</v>
      </c>
      <c r="F9893" s="17">
        <v>539864.24</v>
      </c>
    </row>
    <row r="9894" spans="2:6" x14ac:dyDescent="0.25">
      <c r="B9894" s="14">
        <v>9849</v>
      </c>
      <c r="C9894" s="17">
        <v>39</v>
      </c>
      <c r="D9894" s="17">
        <v>87.99</v>
      </c>
      <c r="E9894" s="17">
        <v>13813</v>
      </c>
      <c r="F9894" s="17">
        <v>144674.13000000012</v>
      </c>
    </row>
    <row r="9895" spans="2:6" x14ac:dyDescent="0.25">
      <c r="B9895" s="14">
        <v>9850</v>
      </c>
      <c r="C9895" s="17">
        <v>44</v>
      </c>
      <c r="D9895" s="17">
        <v>86.46</v>
      </c>
      <c r="E9895" s="17">
        <v>18592</v>
      </c>
      <c r="F9895" s="17">
        <v>424295.68000000017</v>
      </c>
    </row>
    <row r="9896" spans="2:6" x14ac:dyDescent="0.25">
      <c r="B9896" s="14">
        <v>9851</v>
      </c>
      <c r="C9896" s="17">
        <v>44</v>
      </c>
      <c r="D9896" s="17">
        <v>96.8</v>
      </c>
      <c r="E9896" s="17">
        <v>15823</v>
      </c>
      <c r="F9896" s="17">
        <v>70898.600000000093</v>
      </c>
    </row>
    <row r="9897" spans="2:6" x14ac:dyDescent="0.25">
      <c r="B9897" s="14">
        <v>9852</v>
      </c>
      <c r="C9897" s="17">
        <v>39</v>
      </c>
      <c r="D9897" s="17">
        <v>87.66</v>
      </c>
      <c r="E9897" s="17">
        <v>24138</v>
      </c>
      <c r="F9897" s="17">
        <v>896142.92000000016</v>
      </c>
    </row>
    <row r="9898" spans="2:6" x14ac:dyDescent="0.25">
      <c r="B9898" s="14">
        <v>9853</v>
      </c>
      <c r="C9898" s="17">
        <v>39</v>
      </c>
      <c r="D9898" s="17">
        <v>103.76</v>
      </c>
      <c r="E9898" s="17">
        <v>21281</v>
      </c>
      <c r="F9898" s="17">
        <v>346843.43999999994</v>
      </c>
    </row>
    <row r="9899" spans="2:6" x14ac:dyDescent="0.25">
      <c r="B9899" s="14">
        <v>9854</v>
      </c>
      <c r="C9899" s="17">
        <v>43</v>
      </c>
      <c r="D9899" s="17">
        <v>93.36</v>
      </c>
      <c r="E9899" s="17">
        <v>16436</v>
      </c>
      <c r="F9899" s="17">
        <v>179551.04000000004</v>
      </c>
    </row>
    <row r="9900" spans="2:6" x14ac:dyDescent="0.25">
      <c r="B9900" s="14">
        <v>9855</v>
      </c>
      <c r="C9900" s="17">
        <v>42</v>
      </c>
      <c r="D9900" s="17">
        <v>83.3</v>
      </c>
      <c r="E9900" s="17">
        <v>20989</v>
      </c>
      <c r="F9900" s="17">
        <v>696889.3</v>
      </c>
    </row>
    <row r="9901" spans="2:6" x14ac:dyDescent="0.25">
      <c r="B9901" s="14">
        <v>9856</v>
      </c>
      <c r="C9901" s="17">
        <v>40</v>
      </c>
      <c r="D9901" s="17">
        <v>83.06</v>
      </c>
      <c r="E9901" s="17">
        <v>13884</v>
      </c>
      <c r="F9901" s="17">
        <v>204350.95999999996</v>
      </c>
    </row>
    <row r="9902" spans="2:6" x14ac:dyDescent="0.25">
      <c r="B9902" s="14">
        <v>9857</v>
      </c>
      <c r="C9902" s="17">
        <v>42</v>
      </c>
      <c r="D9902" s="17">
        <v>96.94</v>
      </c>
      <c r="E9902" s="17">
        <v>16727</v>
      </c>
      <c r="F9902" s="17">
        <v>154623.62</v>
      </c>
    </row>
    <row r="9903" spans="2:6" x14ac:dyDescent="0.25">
      <c r="B9903" s="14">
        <v>9858</v>
      </c>
      <c r="C9903" s="17">
        <v>39</v>
      </c>
      <c r="D9903" s="17">
        <v>78.84</v>
      </c>
      <c r="E9903" s="17">
        <v>20354</v>
      </c>
      <c r="F9903" s="17">
        <v>801930.6399999999</v>
      </c>
    </row>
    <row r="9904" spans="2:6" x14ac:dyDescent="0.25">
      <c r="B9904" s="14">
        <v>9859</v>
      </c>
      <c r="C9904" s="17">
        <v>42</v>
      </c>
      <c r="D9904" s="17">
        <v>86.85</v>
      </c>
      <c r="E9904" s="17">
        <v>10837</v>
      </c>
      <c r="F9904" s="17">
        <v>-89784.449999999953</v>
      </c>
    </row>
    <row r="9905" spans="2:6" x14ac:dyDescent="0.25">
      <c r="B9905" s="14">
        <v>9860</v>
      </c>
      <c r="C9905" s="17">
        <v>44</v>
      </c>
      <c r="D9905" s="17">
        <v>96.27</v>
      </c>
      <c r="E9905" s="17">
        <v>10339</v>
      </c>
      <c r="F9905" s="17">
        <v>-242790.52999999991</v>
      </c>
    </row>
    <row r="9906" spans="2:6" x14ac:dyDescent="0.25">
      <c r="B9906" s="14">
        <v>9861</v>
      </c>
      <c r="C9906" s="17">
        <v>41</v>
      </c>
      <c r="D9906" s="17">
        <v>79.17</v>
      </c>
      <c r="E9906" s="17">
        <v>18000</v>
      </c>
      <c r="F9906" s="17">
        <v>568940</v>
      </c>
    </row>
    <row r="9907" spans="2:6" x14ac:dyDescent="0.25">
      <c r="B9907" s="14">
        <v>9862</v>
      </c>
      <c r="C9907" s="17">
        <v>42</v>
      </c>
      <c r="D9907" s="17">
        <v>76.41</v>
      </c>
      <c r="E9907" s="17">
        <v>19416</v>
      </c>
      <c r="F9907" s="17">
        <v>714735.44000000018</v>
      </c>
    </row>
    <row r="9908" spans="2:6" x14ac:dyDescent="0.25">
      <c r="B9908" s="14">
        <v>9863</v>
      </c>
      <c r="C9908" s="17">
        <v>40</v>
      </c>
      <c r="D9908" s="17">
        <v>98.79</v>
      </c>
      <c r="E9908" s="17">
        <v>19774</v>
      </c>
      <c r="F9908" s="17">
        <v>340592.5399999998</v>
      </c>
    </row>
    <row r="9909" spans="2:6" x14ac:dyDescent="0.25">
      <c r="B9909" s="14">
        <v>9864</v>
      </c>
      <c r="C9909" s="17">
        <v>40</v>
      </c>
      <c r="D9909" s="17">
        <v>82.88</v>
      </c>
      <c r="E9909" s="17">
        <v>19841</v>
      </c>
      <c r="F9909" s="17">
        <v>660296.92000000016</v>
      </c>
    </row>
    <row r="9910" spans="2:6" x14ac:dyDescent="0.25">
      <c r="B9910" s="14">
        <v>9865</v>
      </c>
      <c r="C9910" s="17">
        <v>44</v>
      </c>
      <c r="D9910" s="17">
        <v>87.43</v>
      </c>
      <c r="E9910" s="17">
        <v>14228</v>
      </c>
      <c r="F9910" s="17">
        <v>111385.95999999985</v>
      </c>
    </row>
    <row r="9911" spans="2:6" x14ac:dyDescent="0.25">
      <c r="B9911" s="14">
        <v>9866</v>
      </c>
      <c r="C9911" s="17">
        <v>44</v>
      </c>
      <c r="D9911" s="17">
        <v>100.45</v>
      </c>
      <c r="E9911" s="17">
        <v>16077</v>
      </c>
      <c r="F9911" s="17">
        <v>27000.349999999977</v>
      </c>
    </row>
    <row r="9912" spans="2:6" x14ac:dyDescent="0.25">
      <c r="B9912" s="14">
        <v>9867</v>
      </c>
      <c r="C9912" s="17">
        <v>44</v>
      </c>
      <c r="D9912" s="17">
        <v>85.2</v>
      </c>
      <c r="E9912" s="17">
        <v>15833</v>
      </c>
      <c r="F9912" s="17">
        <v>255143.39999999991</v>
      </c>
    </row>
    <row r="9913" spans="2:6" x14ac:dyDescent="0.25">
      <c r="B9913" s="14">
        <v>9868</v>
      </c>
      <c r="C9913" s="17">
        <v>43</v>
      </c>
      <c r="D9913" s="17">
        <v>78.25</v>
      </c>
      <c r="E9913" s="17">
        <v>18226</v>
      </c>
      <c r="F9913" s="17">
        <v>567071.5</v>
      </c>
    </row>
    <row r="9914" spans="2:6" x14ac:dyDescent="0.25">
      <c r="B9914" s="14">
        <v>9869</v>
      </c>
      <c r="C9914" s="17">
        <v>42</v>
      </c>
      <c r="D9914" s="17">
        <v>101.83</v>
      </c>
      <c r="E9914" s="17">
        <v>19905</v>
      </c>
      <c r="F9914" s="17">
        <v>248158.85000000009</v>
      </c>
    </row>
    <row r="9915" spans="2:6" x14ac:dyDescent="0.25">
      <c r="B9915" s="14">
        <v>9870</v>
      </c>
      <c r="C9915" s="17">
        <v>44</v>
      </c>
      <c r="D9915" s="17">
        <v>97.74</v>
      </c>
      <c r="E9915" s="17">
        <v>11463</v>
      </c>
      <c r="F9915" s="17">
        <v>-193628.62</v>
      </c>
    </row>
    <row r="9916" spans="2:6" x14ac:dyDescent="0.25">
      <c r="B9916" s="14">
        <v>9871</v>
      </c>
      <c r="C9916" s="17">
        <v>41</v>
      </c>
      <c r="D9916" s="17">
        <v>91.15</v>
      </c>
      <c r="E9916" s="17">
        <v>4877</v>
      </c>
      <c r="F9916" s="17">
        <v>-523972.55000000005</v>
      </c>
    </row>
    <row r="9917" spans="2:6" x14ac:dyDescent="0.25">
      <c r="B9917" s="14">
        <v>9872</v>
      </c>
      <c r="C9917" s="17">
        <v>42</v>
      </c>
      <c r="D9917" s="17">
        <v>92.96</v>
      </c>
      <c r="E9917" s="17">
        <v>17469</v>
      </c>
      <c r="F9917" s="17">
        <v>268714.76</v>
      </c>
    </row>
    <row r="9918" spans="2:6" x14ac:dyDescent="0.25">
      <c r="B9918" s="14">
        <v>9873</v>
      </c>
      <c r="C9918" s="17">
        <v>41</v>
      </c>
      <c r="D9918" s="17">
        <v>97.24</v>
      </c>
      <c r="E9918" s="17">
        <v>24286</v>
      </c>
      <c r="F9918" s="17">
        <v>625617.3600000001</v>
      </c>
    </row>
    <row r="9919" spans="2:6" x14ac:dyDescent="0.25">
      <c r="B9919" s="14">
        <v>9874</v>
      </c>
      <c r="C9919" s="17">
        <v>41</v>
      </c>
      <c r="D9919" s="17">
        <v>83.37</v>
      </c>
      <c r="E9919" s="17">
        <v>18251</v>
      </c>
      <c r="F9919" s="17">
        <v>512072.12999999989</v>
      </c>
    </row>
    <row r="9920" spans="2:6" x14ac:dyDescent="0.25">
      <c r="B9920" s="14">
        <v>9875</v>
      </c>
      <c r="C9920" s="17">
        <v>39</v>
      </c>
      <c r="D9920" s="17">
        <v>97.55</v>
      </c>
      <c r="E9920" s="17">
        <v>20794</v>
      </c>
      <c r="F9920" s="17">
        <v>448585.30000000005</v>
      </c>
    </row>
    <row r="9921" spans="2:6" x14ac:dyDescent="0.25">
      <c r="B9921" s="14">
        <v>9876</v>
      </c>
      <c r="C9921" s="17">
        <v>41</v>
      </c>
      <c r="D9921" s="17">
        <v>84.28</v>
      </c>
      <c r="E9921" s="17">
        <v>19906</v>
      </c>
      <c r="F9921" s="17">
        <v>617470.32000000007</v>
      </c>
    </row>
    <row r="9922" spans="2:6" x14ac:dyDescent="0.25">
      <c r="B9922" s="14">
        <v>9877</v>
      </c>
      <c r="C9922" s="17">
        <v>42</v>
      </c>
      <c r="D9922" s="17">
        <v>80.03</v>
      </c>
      <c r="E9922" s="17">
        <v>16154</v>
      </c>
      <c r="F9922" s="17">
        <v>393373.37999999989</v>
      </c>
    </row>
    <row r="9923" spans="2:6" x14ac:dyDescent="0.25">
      <c r="B9923" s="14">
        <v>9878</v>
      </c>
      <c r="C9923" s="17">
        <v>43</v>
      </c>
      <c r="D9923" s="17">
        <v>96.17</v>
      </c>
      <c r="E9923" s="17">
        <v>16142</v>
      </c>
      <c r="F9923" s="17">
        <v>115775.85999999999</v>
      </c>
    </row>
    <row r="9924" spans="2:6" x14ac:dyDescent="0.25">
      <c r="B9924" s="14">
        <v>9879</v>
      </c>
      <c r="C9924" s="17">
        <v>44</v>
      </c>
      <c r="D9924" s="17">
        <v>99.5</v>
      </c>
      <c r="E9924" s="17">
        <v>23137</v>
      </c>
      <c r="F9924" s="17">
        <v>434103.5</v>
      </c>
    </row>
    <row r="9925" spans="2:6" x14ac:dyDescent="0.25">
      <c r="B9925" s="14">
        <v>9880</v>
      </c>
      <c r="C9925" s="17">
        <v>44</v>
      </c>
      <c r="D9925" s="17">
        <v>99.89</v>
      </c>
      <c r="E9925" s="17">
        <v>19148</v>
      </c>
      <c r="F9925" s="17">
        <v>205246.28000000003</v>
      </c>
    </row>
    <row r="9926" spans="2:6" x14ac:dyDescent="0.25">
      <c r="B9926" s="14">
        <v>9881</v>
      </c>
      <c r="C9926" s="17">
        <v>40</v>
      </c>
      <c r="D9926" s="17">
        <v>99.52</v>
      </c>
      <c r="E9926" s="17">
        <v>14632</v>
      </c>
      <c r="F9926" s="17">
        <v>20311.360000000102</v>
      </c>
    </row>
    <row r="9927" spans="2:6" x14ac:dyDescent="0.25">
      <c r="B9927" s="14">
        <v>9882</v>
      </c>
      <c r="C9927" s="17">
        <v>40</v>
      </c>
      <c r="D9927" s="17">
        <v>102.5</v>
      </c>
      <c r="E9927" s="17">
        <v>18114</v>
      </c>
      <c r="F9927" s="17">
        <v>173441</v>
      </c>
    </row>
    <row r="9928" spans="2:6" x14ac:dyDescent="0.25">
      <c r="B9928" s="14">
        <v>9883</v>
      </c>
      <c r="C9928" s="17">
        <v>43</v>
      </c>
      <c r="D9928" s="17">
        <v>90.65</v>
      </c>
      <c r="E9928" s="17">
        <v>18480</v>
      </c>
      <c r="F9928" s="17">
        <v>357668</v>
      </c>
    </row>
    <row r="9929" spans="2:6" x14ac:dyDescent="0.25">
      <c r="B9929" s="14">
        <v>9884</v>
      </c>
      <c r="C9929" s="17">
        <v>42</v>
      </c>
      <c r="D9929" s="17">
        <v>90.12</v>
      </c>
      <c r="E9929" s="17">
        <v>10239</v>
      </c>
      <c r="F9929" s="17">
        <v>-165215.68000000005</v>
      </c>
    </row>
    <row r="9930" spans="2:6" x14ac:dyDescent="0.25">
      <c r="B9930" s="14">
        <v>9885</v>
      </c>
      <c r="C9930" s="17">
        <v>40</v>
      </c>
      <c r="D9930" s="17">
        <v>92.43</v>
      </c>
      <c r="E9930" s="17">
        <v>20917</v>
      </c>
      <c r="F9930" s="17">
        <v>542444.68999999994</v>
      </c>
    </row>
    <row r="9931" spans="2:6" x14ac:dyDescent="0.25">
      <c r="B9931" s="14">
        <v>9886</v>
      </c>
      <c r="C9931" s="17">
        <v>42</v>
      </c>
      <c r="D9931" s="17">
        <v>83.14</v>
      </c>
      <c r="E9931" s="17">
        <v>13999</v>
      </c>
      <c r="F9931" s="17">
        <v>183966.14</v>
      </c>
    </row>
    <row r="9932" spans="2:6" x14ac:dyDescent="0.25">
      <c r="B9932" s="14">
        <v>9887</v>
      </c>
      <c r="C9932" s="17">
        <v>41</v>
      </c>
      <c r="D9932" s="17">
        <v>100.27</v>
      </c>
      <c r="E9932" s="17">
        <v>18047</v>
      </c>
      <c r="F9932" s="17">
        <v>191853.31000000006</v>
      </c>
    </row>
    <row r="9933" spans="2:6" x14ac:dyDescent="0.25">
      <c r="B9933" s="14">
        <v>9888</v>
      </c>
      <c r="C9933" s="17">
        <v>39</v>
      </c>
      <c r="D9933" s="17">
        <v>79.55</v>
      </c>
      <c r="E9933" s="17">
        <v>15489</v>
      </c>
      <c r="F9933" s="17">
        <v>396090.05000000005</v>
      </c>
    </row>
    <row r="9934" spans="2:6" x14ac:dyDescent="0.25">
      <c r="B9934" s="14">
        <v>9889</v>
      </c>
      <c r="C9934" s="17">
        <v>40</v>
      </c>
      <c r="D9934" s="17">
        <v>87.96</v>
      </c>
      <c r="E9934" s="17">
        <v>19536</v>
      </c>
      <c r="F9934" s="17">
        <v>537837.44000000018</v>
      </c>
    </row>
    <row r="9935" spans="2:6" x14ac:dyDescent="0.25">
      <c r="B9935" s="14">
        <v>9890</v>
      </c>
      <c r="C9935" s="17">
        <v>41</v>
      </c>
      <c r="D9935" s="17">
        <v>92.69</v>
      </c>
      <c r="E9935" s="17">
        <v>20471</v>
      </c>
      <c r="F9935" s="17">
        <v>486961.01</v>
      </c>
    </row>
    <row r="9936" spans="2:6" x14ac:dyDescent="0.25">
      <c r="B9936" s="14">
        <v>9891</v>
      </c>
      <c r="C9936" s="17">
        <v>41</v>
      </c>
      <c r="D9936" s="17">
        <v>104.65</v>
      </c>
      <c r="E9936" s="17">
        <v>16914</v>
      </c>
      <c r="F9936" s="17">
        <v>52361.899999999907</v>
      </c>
    </row>
    <row r="9937" spans="2:6" x14ac:dyDescent="0.25">
      <c r="B9937" s="14">
        <v>9892</v>
      </c>
      <c r="C9937" s="17">
        <v>40</v>
      </c>
      <c r="D9937" s="17">
        <v>101.28</v>
      </c>
      <c r="E9937" s="17">
        <v>15283</v>
      </c>
      <c r="F9937" s="17">
        <v>32134.760000000009</v>
      </c>
    </row>
    <row r="9938" spans="2:6" x14ac:dyDescent="0.25">
      <c r="B9938" s="14">
        <v>9893</v>
      </c>
      <c r="C9938" s="17">
        <v>39</v>
      </c>
      <c r="D9938" s="17">
        <v>84.19</v>
      </c>
      <c r="E9938" s="17">
        <v>25338</v>
      </c>
      <c r="F9938" s="17">
        <v>1070873.78</v>
      </c>
    </row>
    <row r="9939" spans="2:6" x14ac:dyDescent="0.25">
      <c r="B9939" s="14">
        <v>9894</v>
      </c>
      <c r="C9939" s="17">
        <v>45</v>
      </c>
      <c r="D9939" s="17">
        <v>104.8</v>
      </c>
      <c r="E9939" s="17">
        <v>20113</v>
      </c>
      <c r="F9939" s="17">
        <v>139559.60000000009</v>
      </c>
    </row>
    <row r="9940" spans="2:6" x14ac:dyDescent="0.25">
      <c r="B9940" s="14">
        <v>9895</v>
      </c>
      <c r="C9940" s="17">
        <v>41</v>
      </c>
      <c r="D9940" s="17">
        <v>89.5</v>
      </c>
      <c r="E9940" s="17">
        <v>14172</v>
      </c>
      <c r="F9940" s="17">
        <v>120782</v>
      </c>
    </row>
    <row r="9941" spans="2:6" x14ac:dyDescent="0.25">
      <c r="B9941" s="14">
        <v>9896</v>
      </c>
      <c r="C9941" s="17">
        <v>43</v>
      </c>
      <c r="D9941" s="17">
        <v>92.14</v>
      </c>
      <c r="E9941" s="17">
        <v>19020</v>
      </c>
      <c r="F9941" s="17">
        <v>364617.19999999995</v>
      </c>
    </row>
    <row r="9942" spans="2:6" x14ac:dyDescent="0.25">
      <c r="B9942" s="14">
        <v>9897</v>
      </c>
      <c r="C9942" s="17">
        <v>42</v>
      </c>
      <c r="D9942" s="17">
        <v>99.71</v>
      </c>
      <c r="E9942" s="17">
        <v>18160</v>
      </c>
      <c r="F9942" s="17">
        <v>190386.40000000014</v>
      </c>
    </row>
    <row r="9943" spans="2:6" x14ac:dyDescent="0.25">
      <c r="B9943" s="14">
        <v>9898</v>
      </c>
      <c r="C9943" s="17">
        <v>40</v>
      </c>
      <c r="D9943" s="17">
        <v>103.18</v>
      </c>
      <c r="E9943" s="17">
        <v>13556</v>
      </c>
      <c r="F9943" s="17">
        <v>-93304.080000000075</v>
      </c>
    </row>
    <row r="9944" spans="2:6" x14ac:dyDescent="0.25">
      <c r="B9944" s="14">
        <v>9899</v>
      </c>
      <c r="C9944" s="17">
        <v>45</v>
      </c>
      <c r="D9944" s="17">
        <v>81.03</v>
      </c>
      <c r="E9944" s="17">
        <v>11434</v>
      </c>
      <c r="F9944" s="17">
        <v>-15661.020000000019</v>
      </c>
    </row>
    <row r="9945" spans="2:6" x14ac:dyDescent="0.25">
      <c r="B9945" s="14">
        <v>9900</v>
      </c>
      <c r="C9945" s="17">
        <v>40</v>
      </c>
      <c r="D9945" s="17">
        <v>100.49</v>
      </c>
      <c r="E9945" s="17">
        <v>19216</v>
      </c>
      <c r="F9945" s="17">
        <v>274328.16000000015</v>
      </c>
    </row>
    <row r="9946" spans="2:6" x14ac:dyDescent="0.25">
      <c r="B9946" s="14">
        <v>9901</v>
      </c>
      <c r="C9946" s="17">
        <v>43</v>
      </c>
      <c r="D9946" s="17">
        <v>101.29</v>
      </c>
      <c r="E9946" s="17">
        <v>23266</v>
      </c>
      <c r="F9946" s="17">
        <v>422882.85999999987</v>
      </c>
    </row>
    <row r="9947" spans="2:6" x14ac:dyDescent="0.25">
      <c r="B9947" s="14">
        <v>9902</v>
      </c>
      <c r="C9947" s="17">
        <v>43</v>
      </c>
      <c r="D9947" s="17">
        <v>100.48</v>
      </c>
      <c r="E9947" s="17">
        <v>20598</v>
      </c>
      <c r="F9947" s="17">
        <v>293600.95999999996</v>
      </c>
    </row>
    <row r="9948" spans="2:6" x14ac:dyDescent="0.25">
      <c r="B9948" s="14">
        <v>9903</v>
      </c>
      <c r="C9948" s="17">
        <v>44</v>
      </c>
      <c r="D9948" s="17">
        <v>102.85</v>
      </c>
      <c r="E9948" s="17">
        <v>20156</v>
      </c>
      <c r="F9948" s="17">
        <v>201135.40000000014</v>
      </c>
    </row>
    <row r="9949" spans="2:6" x14ac:dyDescent="0.25">
      <c r="B9949" s="14">
        <v>9904</v>
      </c>
      <c r="C9949" s="17">
        <v>43</v>
      </c>
      <c r="D9949" s="17">
        <v>98.93</v>
      </c>
      <c r="E9949" s="17">
        <v>16200</v>
      </c>
      <c r="F9949" s="17">
        <v>74533.999999999884</v>
      </c>
    </row>
    <row r="9950" spans="2:6" x14ac:dyDescent="0.25">
      <c r="B9950" s="14">
        <v>9905</v>
      </c>
      <c r="C9950" s="17">
        <v>43</v>
      </c>
      <c r="D9950" s="17">
        <v>96.81</v>
      </c>
      <c r="E9950" s="17">
        <v>17728</v>
      </c>
      <c r="F9950" s="17">
        <v>199320.32000000007</v>
      </c>
    </row>
    <row r="9951" spans="2:6" x14ac:dyDescent="0.25">
      <c r="B9951" s="14">
        <v>9906</v>
      </c>
      <c r="C9951" s="17">
        <v>42</v>
      </c>
      <c r="D9951" s="17">
        <v>77.75</v>
      </c>
      <c r="E9951" s="17">
        <v>16366</v>
      </c>
      <c r="F9951" s="17">
        <v>447005.5</v>
      </c>
    </row>
    <row r="9952" spans="2:6" x14ac:dyDescent="0.25">
      <c r="B9952" s="14">
        <v>9907</v>
      </c>
      <c r="C9952" s="17">
        <v>39</v>
      </c>
      <c r="D9952" s="17">
        <v>103.27</v>
      </c>
      <c r="E9952" s="17">
        <v>16760</v>
      </c>
      <c r="F9952" s="17">
        <v>100794.80000000005</v>
      </c>
    </row>
    <row r="9953" spans="2:6" x14ac:dyDescent="0.25">
      <c r="B9953" s="14">
        <v>9908</v>
      </c>
      <c r="C9953" s="17">
        <v>41</v>
      </c>
      <c r="D9953" s="17">
        <v>80.78</v>
      </c>
      <c r="E9953" s="17">
        <v>26237</v>
      </c>
      <c r="F9953" s="17">
        <v>1176021.1399999999</v>
      </c>
    </row>
    <row r="9954" spans="2:6" x14ac:dyDescent="0.25">
      <c r="B9954" s="14">
        <v>9909</v>
      </c>
      <c r="C9954" s="17">
        <v>41</v>
      </c>
      <c r="D9954" s="17">
        <v>98.09</v>
      </c>
      <c r="E9954" s="17">
        <v>16593</v>
      </c>
      <c r="F9954" s="17">
        <v>144086.62999999989</v>
      </c>
    </row>
    <row r="9955" spans="2:6" x14ac:dyDescent="0.25">
      <c r="B9955" s="14">
        <v>9910</v>
      </c>
      <c r="C9955" s="17">
        <v>40</v>
      </c>
      <c r="D9955" s="17">
        <v>75.05</v>
      </c>
      <c r="E9955" s="17">
        <v>13587</v>
      </c>
      <c r="F9955" s="17">
        <v>290628.65000000014</v>
      </c>
    </row>
    <row r="9956" spans="2:6" x14ac:dyDescent="0.25">
      <c r="B9956" s="14">
        <v>9911</v>
      </c>
      <c r="C9956" s="17">
        <v>43</v>
      </c>
      <c r="D9956" s="17">
        <v>83.31</v>
      </c>
      <c r="E9956" s="17">
        <v>25595</v>
      </c>
      <c r="F9956" s="17">
        <v>1010500.55</v>
      </c>
    </row>
    <row r="9957" spans="2:6" x14ac:dyDescent="0.25">
      <c r="B9957" s="14">
        <v>9912</v>
      </c>
      <c r="C9957" s="17">
        <v>39</v>
      </c>
      <c r="D9957" s="17">
        <v>83.73</v>
      </c>
      <c r="E9957" s="17">
        <v>21065</v>
      </c>
      <c r="F9957" s="17">
        <v>756627.54999999981</v>
      </c>
    </row>
    <row r="9958" spans="2:6" x14ac:dyDescent="0.25">
      <c r="B9958" s="14">
        <v>9913</v>
      </c>
      <c r="C9958" s="17">
        <v>43</v>
      </c>
      <c r="D9958" s="17">
        <v>94.32</v>
      </c>
      <c r="E9958" s="17">
        <v>10917</v>
      </c>
      <c r="F9958" s="17">
        <v>-176639.43999999994</v>
      </c>
    </row>
    <row r="9959" spans="2:6" x14ac:dyDescent="0.25">
      <c r="B9959" s="14">
        <v>9914</v>
      </c>
      <c r="C9959" s="17">
        <v>39</v>
      </c>
      <c r="D9959" s="17">
        <v>103.54</v>
      </c>
      <c r="E9959" s="17">
        <v>17526</v>
      </c>
      <c r="F9959" s="17">
        <v>139517.95999999985</v>
      </c>
    </row>
    <row r="9960" spans="2:6" x14ac:dyDescent="0.25">
      <c r="B9960" s="14">
        <v>9915</v>
      </c>
      <c r="C9960" s="17">
        <v>42</v>
      </c>
      <c r="D9960" s="17">
        <v>78.34</v>
      </c>
      <c r="E9960" s="17">
        <v>22754</v>
      </c>
      <c r="F9960" s="17">
        <v>939829.6399999999</v>
      </c>
    </row>
    <row r="9961" spans="2:6" x14ac:dyDescent="0.25">
      <c r="B9961" s="14">
        <v>9916</v>
      </c>
      <c r="C9961" s="17">
        <v>41</v>
      </c>
      <c r="D9961" s="17">
        <v>76.239999999999995</v>
      </c>
      <c r="E9961" s="17">
        <v>17755</v>
      </c>
      <c r="F9961" s="17">
        <v>601648.80000000005</v>
      </c>
    </row>
    <row r="9962" spans="2:6" x14ac:dyDescent="0.25">
      <c r="B9962" s="14">
        <v>9917</v>
      </c>
      <c r="C9962" s="17">
        <v>41</v>
      </c>
      <c r="D9962" s="17">
        <v>104</v>
      </c>
      <c r="E9962" s="17">
        <v>11942</v>
      </c>
      <c r="F9962" s="17">
        <v>-205132</v>
      </c>
    </row>
    <row r="9963" spans="2:6" x14ac:dyDescent="0.25">
      <c r="B9963" s="14">
        <v>9918</v>
      </c>
      <c r="C9963" s="17">
        <v>41</v>
      </c>
      <c r="D9963" s="17">
        <v>90.62</v>
      </c>
      <c r="E9963" s="17">
        <v>14165</v>
      </c>
      <c r="F9963" s="17">
        <v>104437.69999999995</v>
      </c>
    </row>
    <row r="9964" spans="2:6" x14ac:dyDescent="0.25">
      <c r="B9964" s="14">
        <v>9919</v>
      </c>
      <c r="C9964" s="17">
        <v>40</v>
      </c>
      <c r="D9964" s="17">
        <v>96.6</v>
      </c>
      <c r="E9964" s="17">
        <v>15542</v>
      </c>
      <c r="F9964" s="17">
        <v>119820.80000000005</v>
      </c>
    </row>
    <row r="9965" spans="2:6" x14ac:dyDescent="0.25">
      <c r="B9965" s="14">
        <v>9920</v>
      </c>
      <c r="C9965" s="17">
        <v>39</v>
      </c>
      <c r="D9965" s="17">
        <v>103.12</v>
      </c>
      <c r="E9965" s="17">
        <v>14608</v>
      </c>
      <c r="F9965" s="17">
        <v>-19096.960000000079</v>
      </c>
    </row>
    <row r="9966" spans="2:6" x14ac:dyDescent="0.25">
      <c r="B9966" s="14">
        <v>9921</v>
      </c>
      <c r="C9966" s="17">
        <v>42</v>
      </c>
      <c r="D9966" s="17">
        <v>91.37</v>
      </c>
      <c r="E9966" s="17">
        <v>17149</v>
      </c>
      <c r="F9966" s="17">
        <v>275488.86999999988</v>
      </c>
    </row>
    <row r="9967" spans="2:6" x14ac:dyDescent="0.25">
      <c r="B9967" s="14">
        <v>9922</v>
      </c>
      <c r="C9967" s="17">
        <v>39</v>
      </c>
      <c r="D9967" s="17">
        <v>81</v>
      </c>
      <c r="E9967" s="17">
        <v>16291</v>
      </c>
      <c r="F9967" s="17">
        <v>436989</v>
      </c>
    </row>
    <row r="9968" spans="2:6" x14ac:dyDescent="0.25">
      <c r="B9968" s="14">
        <v>9923</v>
      </c>
      <c r="C9968" s="17">
        <v>42</v>
      </c>
      <c r="D9968" s="17">
        <v>83.11</v>
      </c>
      <c r="E9968" s="17">
        <v>28761</v>
      </c>
      <c r="F9968" s="17">
        <v>1275150.29</v>
      </c>
    </row>
    <row r="9969" spans="2:6" x14ac:dyDescent="0.25">
      <c r="B9969" s="14">
        <v>9924</v>
      </c>
      <c r="C9969" s="17">
        <v>42</v>
      </c>
      <c r="D9969" s="17">
        <v>87.7</v>
      </c>
      <c r="E9969" s="17">
        <v>18624</v>
      </c>
      <c r="F9969" s="17">
        <v>440643.19999999995</v>
      </c>
    </row>
    <row r="9970" spans="2:6" x14ac:dyDescent="0.25">
      <c r="B9970" s="14">
        <v>9925</v>
      </c>
      <c r="C9970" s="17">
        <v>42</v>
      </c>
      <c r="D9970" s="17">
        <v>86.17</v>
      </c>
      <c r="E9970" s="17">
        <v>14963</v>
      </c>
      <c r="F9970" s="17">
        <v>209829.29000000004</v>
      </c>
    </row>
    <row r="9971" spans="2:6" x14ac:dyDescent="0.25">
      <c r="B9971" s="14">
        <v>9926</v>
      </c>
      <c r="C9971" s="17">
        <v>39</v>
      </c>
      <c r="D9971" s="17">
        <v>80.7</v>
      </c>
      <c r="E9971" s="17">
        <v>16575</v>
      </c>
      <c r="F9971" s="17">
        <v>464397.5</v>
      </c>
    </row>
    <row r="9972" spans="2:6" x14ac:dyDescent="0.25">
      <c r="B9972" s="14">
        <v>9927</v>
      </c>
      <c r="C9972" s="17">
        <v>42</v>
      </c>
      <c r="D9972" s="17">
        <v>91.46</v>
      </c>
      <c r="E9972" s="17">
        <v>11072</v>
      </c>
      <c r="F9972" s="17">
        <v>-124341.11999999988</v>
      </c>
    </row>
    <row r="9973" spans="2:6" x14ac:dyDescent="0.25">
      <c r="B9973" s="14">
        <v>9928</v>
      </c>
      <c r="C9973" s="17">
        <v>43</v>
      </c>
      <c r="D9973" s="17">
        <v>85.08</v>
      </c>
      <c r="E9973" s="17">
        <v>19106</v>
      </c>
      <c r="F9973" s="17">
        <v>504997.52</v>
      </c>
    </row>
    <row r="9974" spans="2:6" x14ac:dyDescent="0.25">
      <c r="B9974" s="14">
        <v>9929</v>
      </c>
      <c r="C9974" s="17">
        <v>40</v>
      </c>
      <c r="D9974" s="17">
        <v>104.5</v>
      </c>
      <c r="E9974" s="17">
        <v>16974</v>
      </c>
      <c r="F9974" s="17">
        <v>75083</v>
      </c>
    </row>
    <row r="9975" spans="2:6" x14ac:dyDescent="0.25">
      <c r="B9975" s="14">
        <v>9930</v>
      </c>
      <c r="C9975" s="17">
        <v>41</v>
      </c>
      <c r="D9975" s="17">
        <v>90.39</v>
      </c>
      <c r="E9975" s="17">
        <v>16647</v>
      </c>
      <c r="F9975" s="17">
        <v>275503.66999999993</v>
      </c>
    </row>
    <row r="9976" spans="2:6" x14ac:dyDescent="0.25">
      <c r="B9976" s="14">
        <v>9931</v>
      </c>
      <c r="C9976" s="17">
        <v>39</v>
      </c>
      <c r="D9976" s="17">
        <v>98.38</v>
      </c>
      <c r="E9976" s="17">
        <v>15863</v>
      </c>
      <c r="F9976" s="17">
        <v>127478.06000000006</v>
      </c>
    </row>
    <row r="9977" spans="2:6" x14ac:dyDescent="0.25">
      <c r="B9977" s="14">
        <v>9932</v>
      </c>
      <c r="C9977" s="17">
        <v>41</v>
      </c>
      <c r="D9977" s="17">
        <v>104.08</v>
      </c>
      <c r="E9977" s="17">
        <v>15722</v>
      </c>
      <c r="F9977" s="17">
        <v>-2269.7600000000093</v>
      </c>
    </row>
    <row r="9978" spans="2:6" x14ac:dyDescent="0.25">
      <c r="B9978" s="14">
        <v>9933</v>
      </c>
      <c r="C9978" s="17">
        <v>44</v>
      </c>
      <c r="D9978" s="17">
        <v>100.35</v>
      </c>
      <c r="E9978" s="17">
        <v>25000</v>
      </c>
      <c r="F9978" s="17">
        <v>516250.00000000023</v>
      </c>
    </row>
    <row r="9979" spans="2:6" x14ac:dyDescent="0.25">
      <c r="B9979" s="14">
        <v>9934</v>
      </c>
      <c r="C9979" s="17">
        <v>42</v>
      </c>
      <c r="D9979" s="17">
        <v>87.84</v>
      </c>
      <c r="E9979" s="17">
        <v>20798</v>
      </c>
      <c r="F9979" s="17">
        <v>588389.67999999993</v>
      </c>
    </row>
    <row r="9980" spans="2:6" x14ac:dyDescent="0.25">
      <c r="B9980" s="14">
        <v>9935</v>
      </c>
      <c r="C9980" s="17">
        <v>44</v>
      </c>
      <c r="D9980" s="17">
        <v>93.94</v>
      </c>
      <c r="E9980" s="17">
        <v>17991</v>
      </c>
      <c r="F9980" s="17">
        <v>248530.45999999996</v>
      </c>
    </row>
    <row r="9981" spans="2:6" x14ac:dyDescent="0.25">
      <c r="B9981" s="14">
        <v>9936</v>
      </c>
      <c r="C9981" s="17">
        <v>41</v>
      </c>
      <c r="D9981" s="17">
        <v>99.47</v>
      </c>
      <c r="E9981" s="17">
        <v>20254</v>
      </c>
      <c r="F9981" s="17">
        <v>335466.62000000011</v>
      </c>
    </row>
    <row r="9982" spans="2:6" x14ac:dyDescent="0.25">
      <c r="B9982" s="14">
        <v>9937</v>
      </c>
      <c r="C9982" s="17">
        <v>39</v>
      </c>
      <c r="D9982" s="17">
        <v>101.47</v>
      </c>
      <c r="E9982" s="17">
        <v>22254</v>
      </c>
      <c r="F9982" s="17">
        <v>452526.62000000011</v>
      </c>
    </row>
    <row r="9983" spans="2:6" x14ac:dyDescent="0.25">
      <c r="B9983" s="14">
        <v>9938</v>
      </c>
      <c r="C9983" s="17">
        <v>43</v>
      </c>
      <c r="D9983" s="17">
        <v>104.29</v>
      </c>
      <c r="E9983" s="17">
        <v>18148</v>
      </c>
      <c r="F9983" s="17">
        <v>88433.079999999842</v>
      </c>
    </row>
    <row r="9984" spans="2:6" x14ac:dyDescent="0.25">
      <c r="B9984" s="14">
        <v>9939</v>
      </c>
      <c r="C9984" s="17">
        <v>40</v>
      </c>
      <c r="D9984" s="17">
        <v>99.15</v>
      </c>
      <c r="E9984" s="17">
        <v>23574</v>
      </c>
      <c r="F9984" s="17">
        <v>560903.89999999991</v>
      </c>
    </row>
    <row r="9985" spans="2:6" x14ac:dyDescent="0.25">
      <c r="B9985" s="14">
        <v>9940</v>
      </c>
      <c r="C9985" s="17">
        <v>43</v>
      </c>
      <c r="D9985" s="17">
        <v>92.84</v>
      </c>
      <c r="E9985" s="17">
        <v>26945</v>
      </c>
      <c r="F9985" s="17">
        <v>851846.2</v>
      </c>
    </row>
    <row r="9986" spans="2:6" x14ac:dyDescent="0.25">
      <c r="B9986" s="14">
        <v>9941</v>
      </c>
      <c r="C9986" s="17">
        <v>39</v>
      </c>
      <c r="D9986" s="17">
        <v>95.95</v>
      </c>
      <c r="E9986" s="17">
        <v>15024</v>
      </c>
      <c r="F9986" s="17">
        <v>112287.19999999995</v>
      </c>
    </row>
    <row r="9987" spans="2:6" x14ac:dyDescent="0.25">
      <c r="B9987" s="14">
        <v>9942</v>
      </c>
      <c r="C9987" s="17">
        <v>39</v>
      </c>
      <c r="D9987" s="17">
        <v>101.72</v>
      </c>
      <c r="E9987" s="17">
        <v>21364</v>
      </c>
      <c r="F9987" s="17">
        <v>395093.91999999993</v>
      </c>
    </row>
    <row r="9988" spans="2:6" x14ac:dyDescent="0.25">
      <c r="B9988" s="14">
        <v>9943</v>
      </c>
      <c r="C9988" s="17">
        <v>42</v>
      </c>
      <c r="D9988" s="17">
        <v>81.010000000000005</v>
      </c>
      <c r="E9988" s="17">
        <v>8168</v>
      </c>
      <c r="F9988" s="17">
        <v>-229313.68000000005</v>
      </c>
    </row>
    <row r="9989" spans="2:6" x14ac:dyDescent="0.25">
      <c r="B9989" s="14">
        <v>9944</v>
      </c>
      <c r="C9989" s="17">
        <v>40</v>
      </c>
      <c r="D9989" s="17">
        <v>75.84</v>
      </c>
      <c r="E9989" s="17">
        <v>20133</v>
      </c>
      <c r="F9989" s="17">
        <v>824260.28</v>
      </c>
    </row>
    <row r="9990" spans="2:6" x14ac:dyDescent="0.25">
      <c r="B9990" s="14">
        <v>9945</v>
      </c>
      <c r="C9990" s="17">
        <v>42</v>
      </c>
      <c r="D9990" s="17">
        <v>92.86</v>
      </c>
      <c r="E9990" s="17">
        <v>23456</v>
      </c>
      <c r="F9990" s="17">
        <v>654467.84000000008</v>
      </c>
    </row>
    <row r="9991" spans="2:6" x14ac:dyDescent="0.25">
      <c r="B9991" s="14">
        <v>9946</v>
      </c>
      <c r="C9991" s="17">
        <v>41</v>
      </c>
      <c r="D9991" s="17">
        <v>80.64</v>
      </c>
      <c r="E9991" s="17">
        <v>20282</v>
      </c>
      <c r="F9991" s="17">
        <v>719015.52</v>
      </c>
    </row>
    <row r="9992" spans="2:6" x14ac:dyDescent="0.25">
      <c r="B9992" s="14">
        <v>9947</v>
      </c>
      <c r="C9992" s="17">
        <v>44</v>
      </c>
      <c r="D9992" s="17">
        <v>82.39</v>
      </c>
      <c r="E9992" s="17">
        <v>25092</v>
      </c>
      <c r="F9992" s="17">
        <v>971930.11999999988</v>
      </c>
    </row>
    <row r="9993" spans="2:6" x14ac:dyDescent="0.25">
      <c r="B9993" s="14">
        <v>9948</v>
      </c>
      <c r="C9993" s="17">
        <v>40</v>
      </c>
      <c r="D9993" s="17">
        <v>89.25</v>
      </c>
      <c r="E9993" s="17">
        <v>7292</v>
      </c>
      <c r="F9993" s="17">
        <v>-341383</v>
      </c>
    </row>
    <row r="9994" spans="2:6" x14ac:dyDescent="0.25">
      <c r="B9994" s="14">
        <v>9949</v>
      </c>
      <c r="C9994" s="17">
        <v>44</v>
      </c>
      <c r="D9994" s="17">
        <v>99.46</v>
      </c>
      <c r="E9994" s="17">
        <v>15744</v>
      </c>
      <c r="F9994" s="17">
        <v>24421.760000000126</v>
      </c>
    </row>
    <row r="9995" spans="2:6" x14ac:dyDescent="0.25">
      <c r="B9995" s="14">
        <v>9950</v>
      </c>
      <c r="C9995" s="17">
        <v>41</v>
      </c>
      <c r="D9995" s="17">
        <v>92.83</v>
      </c>
      <c r="E9995" s="17">
        <v>15643</v>
      </c>
      <c r="F9995" s="17">
        <v>169454.31000000006</v>
      </c>
    </row>
    <row r="9996" spans="2:6" x14ac:dyDescent="0.25">
      <c r="B9996" s="14">
        <v>9951</v>
      </c>
      <c r="C9996" s="17">
        <v>42</v>
      </c>
      <c r="D9996" s="17">
        <v>75.680000000000007</v>
      </c>
      <c r="E9996" s="17">
        <v>20216</v>
      </c>
      <c r="F9996" s="17">
        <v>793965.11999999988</v>
      </c>
    </row>
    <row r="9997" spans="2:6" x14ac:dyDescent="0.25">
      <c r="B9997" s="14">
        <v>9952</v>
      </c>
      <c r="C9997" s="17">
        <v>42</v>
      </c>
      <c r="D9997" s="17">
        <v>99.13</v>
      </c>
      <c r="E9997" s="17">
        <v>14262</v>
      </c>
      <c r="F9997" s="17">
        <v>-24658.059999999939</v>
      </c>
    </row>
    <row r="9998" spans="2:6" x14ac:dyDescent="0.25">
      <c r="B9998" s="14">
        <v>9953</v>
      </c>
      <c r="C9998" s="17">
        <v>40</v>
      </c>
      <c r="D9998" s="17">
        <v>97.29</v>
      </c>
      <c r="E9998" s="17">
        <v>18245</v>
      </c>
      <c r="F9998" s="17">
        <v>275898.94999999995</v>
      </c>
    </row>
    <row r="9999" spans="2:6" x14ac:dyDescent="0.25">
      <c r="B9999" s="14">
        <v>9954</v>
      </c>
      <c r="C9999" s="17">
        <v>41</v>
      </c>
      <c r="D9999" s="17">
        <v>101.52</v>
      </c>
      <c r="E9999" s="17">
        <v>15109</v>
      </c>
      <c r="F9999" s="17">
        <v>3356.3200000000652</v>
      </c>
    </row>
    <row r="10000" spans="2:6" x14ac:dyDescent="0.25">
      <c r="B10000" s="14">
        <v>9955</v>
      </c>
      <c r="C10000" s="17">
        <v>41</v>
      </c>
      <c r="D10000" s="17">
        <v>77.510000000000005</v>
      </c>
      <c r="E10000" s="17">
        <v>12643</v>
      </c>
      <c r="F10000" s="17">
        <v>167635.06999999995</v>
      </c>
    </row>
    <row r="10001" spans="2:6" x14ac:dyDescent="0.25">
      <c r="B10001" s="14">
        <v>9956</v>
      </c>
      <c r="C10001" s="17">
        <v>42</v>
      </c>
      <c r="D10001" s="17">
        <v>99.74</v>
      </c>
      <c r="E10001" s="17">
        <v>12796</v>
      </c>
      <c r="F10001" s="17">
        <v>-117301.03999999992</v>
      </c>
    </row>
    <row r="10002" spans="2:6" x14ac:dyDescent="0.25">
      <c r="B10002" s="14">
        <v>9957</v>
      </c>
      <c r="C10002" s="17">
        <v>44</v>
      </c>
      <c r="D10002" s="17">
        <v>102.66</v>
      </c>
      <c r="E10002" s="17">
        <v>29883</v>
      </c>
      <c r="F10002" s="17">
        <v>714076.2200000002</v>
      </c>
    </row>
    <row r="10003" spans="2:6" x14ac:dyDescent="0.25">
      <c r="B10003" s="14">
        <v>9958</v>
      </c>
      <c r="C10003" s="17">
        <v>40</v>
      </c>
      <c r="D10003" s="17">
        <v>104.79</v>
      </c>
      <c r="E10003" s="17">
        <v>21999</v>
      </c>
      <c r="F10003" s="17">
        <v>342565.7899999998</v>
      </c>
    </row>
    <row r="10004" spans="2:6" x14ac:dyDescent="0.25">
      <c r="B10004" s="14">
        <v>9959</v>
      </c>
      <c r="C10004" s="17">
        <v>42</v>
      </c>
      <c r="D10004" s="17">
        <v>83.95</v>
      </c>
      <c r="E10004" s="17">
        <v>25433</v>
      </c>
      <c r="F10004" s="17">
        <v>1007880.6499999999</v>
      </c>
    </row>
    <row r="10005" spans="2:6" x14ac:dyDescent="0.25">
      <c r="B10005" s="14">
        <v>9960</v>
      </c>
      <c r="C10005" s="17">
        <v>44</v>
      </c>
      <c r="D10005" s="17">
        <v>97.58</v>
      </c>
      <c r="E10005" s="17">
        <v>18364</v>
      </c>
      <c r="F10005" s="17">
        <v>204460.88000000012</v>
      </c>
    </row>
    <row r="10006" spans="2:6" x14ac:dyDescent="0.25">
      <c r="B10006" s="14">
        <v>9961</v>
      </c>
      <c r="C10006" s="17">
        <v>41</v>
      </c>
      <c r="D10006" s="17">
        <v>100.34</v>
      </c>
      <c r="E10006" s="17">
        <v>21743</v>
      </c>
      <c r="F10006" s="17">
        <v>403701.37999999989</v>
      </c>
    </row>
    <row r="10007" spans="2:6" x14ac:dyDescent="0.25">
      <c r="B10007" s="14">
        <v>9962</v>
      </c>
      <c r="C10007" s="17">
        <v>39</v>
      </c>
      <c r="D10007" s="17">
        <v>88.58</v>
      </c>
      <c r="E10007" s="17">
        <v>21158</v>
      </c>
      <c r="F10007" s="17">
        <v>661104.3600000001</v>
      </c>
    </row>
    <row r="10008" spans="2:6" x14ac:dyDescent="0.25">
      <c r="B10008" s="14">
        <v>9963</v>
      </c>
      <c r="C10008" s="17">
        <v>45</v>
      </c>
      <c r="D10008" s="17">
        <v>94.91</v>
      </c>
      <c r="E10008" s="17">
        <v>18212</v>
      </c>
      <c r="F10008" s="17">
        <v>226147.08000000007</v>
      </c>
    </row>
    <row r="10009" spans="2:6" x14ac:dyDescent="0.25">
      <c r="B10009" s="14">
        <v>9964</v>
      </c>
      <c r="C10009" s="17">
        <v>41</v>
      </c>
      <c r="D10009" s="17">
        <v>82.86</v>
      </c>
      <c r="E10009" s="17">
        <v>19258</v>
      </c>
      <c r="F10009" s="17">
        <v>597046.12000000011</v>
      </c>
    </row>
    <row r="10010" spans="2:6" x14ac:dyDescent="0.25">
      <c r="B10010" s="14">
        <v>9965</v>
      </c>
      <c r="C10010" s="17">
        <v>43</v>
      </c>
      <c r="D10010" s="17">
        <v>102.55</v>
      </c>
      <c r="E10010" s="17">
        <v>13353</v>
      </c>
      <c r="F10010" s="17">
        <v>-136282.14999999991</v>
      </c>
    </row>
    <row r="10011" spans="2:6" x14ac:dyDescent="0.25">
      <c r="B10011" s="14">
        <v>9966</v>
      </c>
      <c r="C10011" s="17">
        <v>44</v>
      </c>
      <c r="D10011" s="17">
        <v>75.25</v>
      </c>
      <c r="E10011" s="17">
        <v>20003</v>
      </c>
      <c r="F10011" s="17">
        <v>745239.25</v>
      </c>
    </row>
    <row r="10012" spans="2:6" x14ac:dyDescent="0.25">
      <c r="B10012" s="14">
        <v>9967</v>
      </c>
      <c r="C10012" s="17">
        <v>42</v>
      </c>
      <c r="D10012" s="17">
        <v>90.06</v>
      </c>
      <c r="E10012" s="17">
        <v>19722</v>
      </c>
      <c r="F10012" s="17">
        <v>470190.67999999993</v>
      </c>
    </row>
    <row r="10013" spans="2:6" x14ac:dyDescent="0.25">
      <c r="B10013" s="14">
        <v>9968</v>
      </c>
      <c r="C10013" s="17">
        <v>42</v>
      </c>
      <c r="D10013" s="17">
        <v>92.96</v>
      </c>
      <c r="E10013" s="17">
        <v>27575</v>
      </c>
      <c r="F10013" s="17">
        <v>915903.00000000023</v>
      </c>
    </row>
    <row r="10014" spans="2:6" x14ac:dyDescent="0.25">
      <c r="B10014" s="14">
        <v>9969</v>
      </c>
      <c r="C10014" s="17">
        <v>45</v>
      </c>
      <c r="D10014" s="17">
        <v>75.5</v>
      </c>
      <c r="E10014" s="17">
        <v>16697</v>
      </c>
      <c r="F10014" s="17">
        <v>460714.5</v>
      </c>
    </row>
    <row r="10015" spans="2:6" x14ac:dyDescent="0.25">
      <c r="B10015" s="14">
        <v>9970</v>
      </c>
      <c r="C10015" s="17">
        <v>43</v>
      </c>
      <c r="D10015" s="17">
        <v>97.33</v>
      </c>
      <c r="E10015" s="17">
        <v>19144</v>
      </c>
      <c r="F10015" s="17">
        <v>273178.48</v>
      </c>
    </row>
    <row r="10016" spans="2:6" x14ac:dyDescent="0.25">
      <c r="B10016" s="14">
        <v>9971</v>
      </c>
      <c r="C10016" s="17">
        <v>44</v>
      </c>
      <c r="D10016" s="17">
        <v>98.31</v>
      </c>
      <c r="E10016" s="17">
        <v>9699</v>
      </c>
      <c r="F10016" s="17">
        <v>-300163.69000000006</v>
      </c>
    </row>
    <row r="10017" spans="2:6" x14ac:dyDescent="0.25">
      <c r="B10017" s="14">
        <v>9972</v>
      </c>
      <c r="C10017" s="17">
        <v>39</v>
      </c>
      <c r="D10017" s="17">
        <v>93.45</v>
      </c>
      <c r="E10017" s="17">
        <v>13563</v>
      </c>
      <c r="F10017" s="17">
        <v>52617.649999999907</v>
      </c>
    </row>
    <row r="10018" spans="2:6" x14ac:dyDescent="0.25">
      <c r="B10018" s="14">
        <v>9973</v>
      </c>
      <c r="C10018" s="17">
        <v>43</v>
      </c>
      <c r="D10018" s="17">
        <v>103.55</v>
      </c>
      <c r="E10018" s="17">
        <v>22538</v>
      </c>
      <c r="F10018" s="17">
        <v>332118.10000000009</v>
      </c>
    </row>
    <row r="10019" spans="2:6" x14ac:dyDescent="0.25">
      <c r="B10019" s="14">
        <v>9974</v>
      </c>
      <c r="C10019" s="17">
        <v>40</v>
      </c>
      <c r="D10019" s="17">
        <v>104.98</v>
      </c>
      <c r="E10019" s="17">
        <v>20202</v>
      </c>
      <c r="F10019" s="17">
        <v>241312.0399999998</v>
      </c>
    </row>
    <row r="10020" spans="2:6" x14ac:dyDescent="0.25">
      <c r="B10020" s="14">
        <v>9975</v>
      </c>
      <c r="C10020" s="17">
        <v>42</v>
      </c>
      <c r="D10020" s="17">
        <v>91.38</v>
      </c>
      <c r="E10020" s="17">
        <v>19214</v>
      </c>
      <c r="F10020" s="17">
        <v>410822.68000000017</v>
      </c>
    </row>
    <row r="10021" spans="2:6" x14ac:dyDescent="0.25">
      <c r="B10021" s="14">
        <v>9976</v>
      </c>
      <c r="C10021" s="17">
        <v>41</v>
      </c>
      <c r="D10021" s="17">
        <v>103.6</v>
      </c>
      <c r="E10021" s="17">
        <v>9326</v>
      </c>
      <c r="F10021" s="17">
        <v>-342665.59999999992</v>
      </c>
    </row>
    <row r="10022" spans="2:6" x14ac:dyDescent="0.25">
      <c r="B10022" s="14">
        <v>9977</v>
      </c>
      <c r="C10022" s="17">
        <v>40</v>
      </c>
      <c r="D10022" s="17">
        <v>75.900000000000006</v>
      </c>
      <c r="E10022" s="17">
        <v>18902</v>
      </c>
      <c r="F10022" s="17">
        <v>720756.2</v>
      </c>
    </row>
    <row r="10023" spans="2:6" x14ac:dyDescent="0.25">
      <c r="B10023" s="14">
        <v>9978</v>
      </c>
      <c r="C10023" s="17">
        <v>40</v>
      </c>
      <c r="D10023" s="17">
        <v>97.03</v>
      </c>
      <c r="E10023" s="17">
        <v>16319</v>
      </c>
      <c r="F10023" s="17">
        <v>161288.42999999993</v>
      </c>
    </row>
    <row r="10024" spans="2:6" x14ac:dyDescent="0.25">
      <c r="B10024" s="14">
        <v>9979</v>
      </c>
      <c r="C10024" s="17">
        <v>42</v>
      </c>
      <c r="D10024" s="17">
        <v>89.79</v>
      </c>
      <c r="E10024" s="17">
        <v>14900</v>
      </c>
      <c r="F10024" s="17">
        <v>151428.99999999988</v>
      </c>
    </row>
    <row r="10025" spans="2:6" x14ac:dyDescent="0.25">
      <c r="B10025" s="14">
        <v>9980</v>
      </c>
      <c r="C10025" s="17">
        <v>42</v>
      </c>
      <c r="D10025" s="17">
        <v>102.18</v>
      </c>
      <c r="E10025" s="17">
        <v>17116</v>
      </c>
      <c r="F10025" s="17">
        <v>88299.119999999879</v>
      </c>
    </row>
    <row r="10026" spans="2:6" x14ac:dyDescent="0.25">
      <c r="B10026" s="14">
        <v>9981</v>
      </c>
      <c r="C10026" s="17">
        <v>42</v>
      </c>
      <c r="D10026" s="17">
        <v>100.67</v>
      </c>
      <c r="E10026" s="17">
        <v>12616</v>
      </c>
      <c r="F10026" s="17">
        <v>-139340.71999999997</v>
      </c>
    </row>
    <row r="10027" spans="2:6" x14ac:dyDescent="0.25">
      <c r="B10027" s="14">
        <v>9982</v>
      </c>
      <c r="C10027" s="17">
        <v>42</v>
      </c>
      <c r="D10027" s="17">
        <v>82.04</v>
      </c>
      <c r="E10027" s="17">
        <v>21839</v>
      </c>
      <c r="F10027" s="17">
        <v>787051.44</v>
      </c>
    </row>
    <row r="10028" spans="2:6" x14ac:dyDescent="0.25">
      <c r="B10028" s="14">
        <v>9983</v>
      </c>
      <c r="C10028" s="17">
        <v>42</v>
      </c>
      <c r="D10028" s="17">
        <v>76.98</v>
      </c>
      <c r="E10028" s="17">
        <v>10863</v>
      </c>
      <c r="F10028" s="17">
        <v>19257.260000000009</v>
      </c>
    </row>
    <row r="10029" spans="2:6" x14ac:dyDescent="0.25">
      <c r="B10029" s="14">
        <v>9984</v>
      </c>
      <c r="C10029" s="17">
        <v>39</v>
      </c>
      <c r="D10029" s="17">
        <v>90.75</v>
      </c>
      <c r="E10029" s="17">
        <v>13003</v>
      </c>
      <c r="F10029" s="17">
        <v>50457.75</v>
      </c>
    </row>
    <row r="10030" spans="2:6" x14ac:dyDescent="0.25">
      <c r="B10030" s="14">
        <v>9985</v>
      </c>
      <c r="C10030" s="17">
        <v>42</v>
      </c>
      <c r="D10030" s="17">
        <v>84.8</v>
      </c>
      <c r="E10030" s="17">
        <v>24525</v>
      </c>
      <c r="F10030" s="17">
        <v>920705</v>
      </c>
    </row>
    <row r="10031" spans="2:6" x14ac:dyDescent="0.25">
      <c r="B10031" s="14">
        <v>9986</v>
      </c>
      <c r="C10031" s="17">
        <v>42</v>
      </c>
      <c r="D10031" s="17">
        <v>91.16</v>
      </c>
      <c r="E10031" s="17">
        <v>15211</v>
      </c>
      <c r="F10031" s="17">
        <v>151492.24000000011</v>
      </c>
    </row>
    <row r="10032" spans="2:6" x14ac:dyDescent="0.25">
      <c r="B10032" s="14">
        <v>9987</v>
      </c>
      <c r="C10032" s="17">
        <v>41</v>
      </c>
      <c r="D10032" s="17">
        <v>85.67</v>
      </c>
      <c r="E10032" s="17">
        <v>14520</v>
      </c>
      <c r="F10032" s="17">
        <v>200231.59999999986</v>
      </c>
    </row>
    <row r="10033" spans="2:6" x14ac:dyDescent="0.25">
      <c r="B10033" s="14">
        <v>9988</v>
      </c>
      <c r="C10033" s="17">
        <v>40</v>
      </c>
      <c r="D10033" s="17">
        <v>90.86</v>
      </c>
      <c r="E10033" s="17">
        <v>17106</v>
      </c>
      <c r="F10033" s="17">
        <v>315602.84000000008</v>
      </c>
    </row>
    <row r="10034" spans="2:6" x14ac:dyDescent="0.25">
      <c r="B10034" s="14">
        <v>9989</v>
      </c>
      <c r="C10034" s="17">
        <v>45</v>
      </c>
      <c r="D10034" s="17">
        <v>77.86</v>
      </c>
      <c r="E10034" s="17">
        <v>10771</v>
      </c>
      <c r="F10034" s="17">
        <v>-29896.059999999939</v>
      </c>
    </row>
    <row r="10035" spans="2:6" x14ac:dyDescent="0.25">
      <c r="B10035" s="14">
        <v>9990</v>
      </c>
      <c r="C10035" s="17">
        <v>44</v>
      </c>
      <c r="D10035" s="17">
        <v>80.92</v>
      </c>
      <c r="E10035" s="17">
        <v>30052</v>
      </c>
      <c r="F10035" s="17">
        <v>1376252.1600000001</v>
      </c>
    </row>
    <row r="10036" spans="2:6" x14ac:dyDescent="0.25">
      <c r="B10036" s="14">
        <v>9991</v>
      </c>
      <c r="C10036" s="17">
        <v>44</v>
      </c>
      <c r="D10036" s="17">
        <v>80.41</v>
      </c>
      <c r="E10036" s="17">
        <v>21442</v>
      </c>
      <c r="F10036" s="17">
        <v>749358.78</v>
      </c>
    </row>
    <row r="10037" spans="2:6" x14ac:dyDescent="0.25">
      <c r="B10037" s="14">
        <v>9992</v>
      </c>
      <c r="C10037" s="17">
        <v>42</v>
      </c>
      <c r="D10037" s="17">
        <v>96.99</v>
      </c>
      <c r="E10037" s="17">
        <v>13306</v>
      </c>
      <c r="F10037" s="17">
        <v>-51506.939999999944</v>
      </c>
    </row>
    <row r="10038" spans="2:6" x14ac:dyDescent="0.25">
      <c r="B10038" s="14">
        <v>9993</v>
      </c>
      <c r="C10038" s="17">
        <v>41</v>
      </c>
      <c r="D10038" s="17">
        <v>86.94</v>
      </c>
      <c r="E10038" s="17">
        <v>25106</v>
      </c>
      <c r="F10038" s="17">
        <v>934032.3600000001</v>
      </c>
    </row>
    <row r="10039" spans="2:6" x14ac:dyDescent="0.25">
      <c r="B10039" s="14">
        <v>9994</v>
      </c>
      <c r="C10039" s="17">
        <v>42</v>
      </c>
      <c r="D10039" s="17">
        <v>96.55</v>
      </c>
      <c r="E10039" s="17">
        <v>15853</v>
      </c>
      <c r="F10039" s="17">
        <v>108313.85000000009</v>
      </c>
    </row>
    <row r="10040" spans="2:6" x14ac:dyDescent="0.25">
      <c r="B10040" s="14">
        <v>9995</v>
      </c>
      <c r="C10040" s="17">
        <v>41</v>
      </c>
      <c r="D10040" s="17">
        <v>103.92</v>
      </c>
      <c r="E10040" s="17">
        <v>10495</v>
      </c>
      <c r="F10040" s="17">
        <v>-282430.40000000002</v>
      </c>
    </row>
    <row r="10041" spans="2:6" x14ac:dyDescent="0.25">
      <c r="B10041" s="14">
        <v>9996</v>
      </c>
      <c r="C10041" s="17">
        <v>43</v>
      </c>
      <c r="D10041" s="17">
        <v>90.65</v>
      </c>
      <c r="E10041" s="17">
        <v>19432</v>
      </c>
      <c r="F10041" s="17">
        <v>419881.19999999995</v>
      </c>
    </row>
    <row r="10042" spans="2:6" x14ac:dyDescent="0.25">
      <c r="B10042" s="14">
        <v>9997</v>
      </c>
      <c r="C10042" s="17">
        <v>40</v>
      </c>
      <c r="D10042" s="17">
        <v>82.26</v>
      </c>
      <c r="E10042" s="17">
        <v>14827</v>
      </c>
      <c r="F10042" s="17">
        <v>287823.98</v>
      </c>
    </row>
    <row r="10043" spans="2:6" x14ac:dyDescent="0.25">
      <c r="B10043" s="14">
        <v>9998</v>
      </c>
      <c r="C10043" s="17">
        <v>41</v>
      </c>
      <c r="D10043" s="17">
        <v>98.02</v>
      </c>
      <c r="E10043" s="17">
        <v>27077</v>
      </c>
      <c r="F10043" s="17">
        <v>774078.4600000002</v>
      </c>
    </row>
    <row r="10044" spans="2:6" x14ac:dyDescent="0.25">
      <c r="B10044" s="14">
        <v>9999</v>
      </c>
      <c r="C10044" s="17">
        <v>39</v>
      </c>
      <c r="D10044" s="17">
        <v>101.34</v>
      </c>
      <c r="E10044" s="17">
        <v>15402</v>
      </c>
      <c r="F10044" s="17">
        <v>53481.319999999949</v>
      </c>
    </row>
    <row r="10045" spans="2:6" x14ac:dyDescent="0.25">
      <c r="B10045" s="14">
        <v>10000</v>
      </c>
      <c r="C10045" s="17">
        <v>43</v>
      </c>
      <c r="D10045" s="17">
        <v>78.180000000000007</v>
      </c>
      <c r="E10045" s="17">
        <v>8422</v>
      </c>
      <c r="F10045" s="17">
        <v>-194599.96000000008</v>
      </c>
    </row>
  </sheetData>
  <hyperlinks>
    <hyperlink ref="H16" r:id="rId1" xr:uid="{3B518FD2-F4BA-4EA7-BB90-B7787545EB0C}"/>
    <hyperlink ref="H18" r:id="rId2" xr:uid="{237A8B9A-E5C1-4191-930D-6E8EF05E9CE3}"/>
  </hyperlinks>
  <pageMargins left="0.7" right="0.7" top="0.75" bottom="0.75" header="0.3" footer="0.3"/>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8CC79-FE99-40B8-BA54-CC74280CBE30}">
  <sheetPr>
    <tabColor rgb="FFFFFF00"/>
  </sheetPr>
  <dimension ref="B10:B39"/>
  <sheetViews>
    <sheetView showGridLines="0" zoomScale="145" zoomScaleNormal="145" workbookViewId="0"/>
  </sheetViews>
  <sheetFormatPr defaultRowHeight="15" x14ac:dyDescent="0.25"/>
  <cols>
    <col min="1" max="1" width="3.85546875" customWidth="1"/>
    <col min="2" max="2" width="101.7109375" customWidth="1"/>
  </cols>
  <sheetData>
    <row r="10" spans="2:2" ht="45" x14ac:dyDescent="0.25">
      <c r="B10" s="108" t="s">
        <v>266</v>
      </c>
    </row>
    <row r="11" spans="2:2" ht="30" x14ac:dyDescent="0.25">
      <c r="B11" s="108" t="s">
        <v>267</v>
      </c>
    </row>
    <row r="12" spans="2:2" ht="30" x14ac:dyDescent="0.25">
      <c r="B12" s="108" t="s">
        <v>268</v>
      </c>
    </row>
    <row r="13" spans="2:2" ht="30" x14ac:dyDescent="0.25">
      <c r="B13" s="108" t="s">
        <v>269</v>
      </c>
    </row>
    <row r="14" spans="2:2" ht="30" x14ac:dyDescent="0.25">
      <c r="B14" s="108" t="s">
        <v>270</v>
      </c>
    </row>
    <row r="15" spans="2:2" x14ac:dyDescent="0.25">
      <c r="B15" s="108" t="s">
        <v>271</v>
      </c>
    </row>
    <row r="16" spans="2:2" x14ac:dyDescent="0.25">
      <c r="B16" s="108" t="s">
        <v>272</v>
      </c>
    </row>
    <row r="17" spans="2:2" ht="30" x14ac:dyDescent="0.25">
      <c r="B17" s="108" t="s">
        <v>273</v>
      </c>
    </row>
    <row r="23" spans="2:2" ht="15.75" x14ac:dyDescent="0.25">
      <c r="B23" s="109" t="s">
        <v>274</v>
      </c>
    </row>
    <row r="24" spans="2:2" x14ac:dyDescent="0.25">
      <c r="B24" s="108" t="s">
        <v>275</v>
      </c>
    </row>
    <row r="25" spans="2:2" ht="75" x14ac:dyDescent="0.25">
      <c r="B25" s="108" t="s">
        <v>276</v>
      </c>
    </row>
    <row r="26" spans="2:2" ht="45" x14ac:dyDescent="0.25">
      <c r="B26" s="108" t="s">
        <v>277</v>
      </c>
    </row>
    <row r="27" spans="2:2" x14ac:dyDescent="0.25">
      <c r="B27" s="108" t="s">
        <v>278</v>
      </c>
    </row>
    <row r="28" spans="2:2" x14ac:dyDescent="0.25">
      <c r="B28" s="108" t="s">
        <v>279</v>
      </c>
    </row>
    <row r="29" spans="2:2" ht="45" x14ac:dyDescent="0.25">
      <c r="B29" s="110" t="s">
        <v>280</v>
      </c>
    </row>
    <row r="30" spans="2:2" ht="60" x14ac:dyDescent="0.25">
      <c r="B30" s="110" t="s">
        <v>281</v>
      </c>
    </row>
    <row r="31" spans="2:2" ht="60" x14ac:dyDescent="0.25">
      <c r="B31" s="110" t="s">
        <v>282</v>
      </c>
    </row>
    <row r="32" spans="2:2" x14ac:dyDescent="0.25">
      <c r="B32" s="110" t="s">
        <v>283</v>
      </c>
    </row>
    <row r="33" spans="2:2" x14ac:dyDescent="0.25">
      <c r="B33" s="108" t="s">
        <v>284</v>
      </c>
    </row>
    <row r="34" spans="2:2" x14ac:dyDescent="0.25">
      <c r="B34" s="108" t="s">
        <v>285</v>
      </c>
    </row>
    <row r="35" spans="2:2" x14ac:dyDescent="0.25">
      <c r="B35" s="108" t="s">
        <v>286</v>
      </c>
    </row>
    <row r="36" spans="2:2" ht="30" x14ac:dyDescent="0.25">
      <c r="B36" s="110" t="s">
        <v>287</v>
      </c>
    </row>
    <row r="37" spans="2:2" x14ac:dyDescent="0.25">
      <c r="B37" s="110" t="s">
        <v>288</v>
      </c>
    </row>
    <row r="38" spans="2:2" ht="30" x14ac:dyDescent="0.25">
      <c r="B38" s="110" t="s">
        <v>289</v>
      </c>
    </row>
    <row r="39" spans="2:2" ht="30" x14ac:dyDescent="0.25">
      <c r="B39" s="110" t="s">
        <v>290</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23CB3-FCD9-415D-ACC6-4B75C7E3F5DA}">
  <sheetPr>
    <tabColor theme="1"/>
  </sheetPr>
  <dimension ref="A1"/>
  <sheetViews>
    <sheetView workbookViewId="0"/>
  </sheetViews>
  <sheetFormatPr defaultRowHeight="15"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F6CC9-A97A-4544-86E9-71F11EB068E0}">
  <sheetPr>
    <tabColor rgb="FF0000FF"/>
  </sheetPr>
  <dimension ref="B2:G2"/>
  <sheetViews>
    <sheetView zoomScale="160" zoomScaleNormal="160" workbookViewId="0"/>
  </sheetViews>
  <sheetFormatPr defaultRowHeight="15" x14ac:dyDescent="0.25"/>
  <cols>
    <col min="1" max="1" width="2" customWidth="1"/>
    <col min="2" max="2" width="21" customWidth="1"/>
    <col min="3" max="3" width="17.5703125" customWidth="1"/>
    <col min="4" max="4" width="4.5703125" customWidth="1"/>
    <col min="5" max="5" width="20.42578125" bestFit="1" customWidth="1"/>
    <col min="6" max="6" width="27.42578125" bestFit="1" customWidth="1"/>
  </cols>
  <sheetData>
    <row r="2" spans="2:7" x14ac:dyDescent="0.25">
      <c r="B2" s="41" t="s">
        <v>326</v>
      </c>
      <c r="C2" s="85"/>
      <c r="D2" s="85"/>
      <c r="E2" s="85"/>
      <c r="F2" s="85"/>
      <c r="G2" s="42"/>
    </row>
  </sheetData>
  <pageMargins left="0.7" right="0.7" top="0.75" bottom="0.75" header="0.3" footer="0.3"/>
  <pageSetup orientation="portrait" horizontalDpi="200" verticalDpi="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E3167-91A7-41EF-9607-435363481FA3}">
  <sheetPr>
    <tabColor rgb="FFFF0000"/>
  </sheetPr>
  <dimension ref="B2:G16"/>
  <sheetViews>
    <sheetView zoomScale="160" zoomScaleNormal="160" workbookViewId="0"/>
  </sheetViews>
  <sheetFormatPr defaultRowHeight="15" x14ac:dyDescent="0.25"/>
  <cols>
    <col min="1" max="1" width="2" customWidth="1"/>
    <col min="2" max="2" width="18.140625" customWidth="1"/>
    <col min="3" max="3" width="14.28515625" customWidth="1"/>
    <col min="4" max="4" width="4.5703125" customWidth="1"/>
    <col min="5" max="5" width="20.42578125" bestFit="1" customWidth="1"/>
    <col min="6" max="6" width="27.42578125" bestFit="1" customWidth="1"/>
    <col min="7" max="7" width="11.7109375" customWidth="1"/>
  </cols>
  <sheetData>
    <row r="2" spans="2:7" x14ac:dyDescent="0.25">
      <c r="B2" s="41" t="s">
        <v>251</v>
      </c>
      <c r="C2" s="85"/>
      <c r="D2" s="85"/>
      <c r="E2" s="85"/>
      <c r="F2" s="85"/>
      <c r="G2" s="42"/>
    </row>
    <row r="4" spans="2:7" x14ac:dyDescent="0.25">
      <c r="B4" s="64" t="s">
        <v>252</v>
      </c>
      <c r="C4" s="14">
        <v>0.54</v>
      </c>
      <c r="E4" t="s">
        <v>234</v>
      </c>
    </row>
    <row r="5" spans="2:7" x14ac:dyDescent="0.25">
      <c r="B5" s="64" t="s">
        <v>232</v>
      </c>
      <c r="C5" s="14" t="s">
        <v>478</v>
      </c>
    </row>
    <row r="6" spans="2:7" x14ac:dyDescent="0.25">
      <c r="B6" s="64" t="s">
        <v>479</v>
      </c>
      <c r="C6" s="14">
        <v>3.75</v>
      </c>
    </row>
    <row r="7" spans="2:7" x14ac:dyDescent="0.25">
      <c r="B7" s="64" t="s">
        <v>480</v>
      </c>
      <c r="C7" s="15">
        <f>ROUND(C6*(1+C4),2)</f>
        <v>5.78</v>
      </c>
      <c r="E7" t="str">
        <f t="shared" ref="E7" ca="1" si="0">_xlfn.IFNA(_xlfn.FORMULATEXT(C7),"")</f>
        <v>=ROUND(C6*(1+C4),2)</v>
      </c>
    </row>
    <row r="10" spans="2:7" x14ac:dyDescent="0.25">
      <c r="E10" s="83" t="s">
        <v>241</v>
      </c>
    </row>
    <row r="11" spans="2:7" x14ac:dyDescent="0.25">
      <c r="D11" s="82" t="s">
        <v>245</v>
      </c>
      <c r="E11" t="s">
        <v>242</v>
      </c>
    </row>
    <row r="12" spans="2:7" x14ac:dyDescent="0.25">
      <c r="D12" s="82" t="s">
        <v>245</v>
      </c>
      <c r="E12" t="s">
        <v>243</v>
      </c>
    </row>
    <row r="13" spans="2:7" x14ac:dyDescent="0.25">
      <c r="D13" s="82" t="s">
        <v>245</v>
      </c>
      <c r="E13" t="s">
        <v>244</v>
      </c>
    </row>
    <row r="14" spans="2:7" x14ac:dyDescent="0.25">
      <c r="D14" s="82" t="s">
        <v>245</v>
      </c>
      <c r="E14" t="s">
        <v>249</v>
      </c>
    </row>
    <row r="15" spans="2:7" x14ac:dyDescent="0.25">
      <c r="D15" s="82" t="s">
        <v>245</v>
      </c>
      <c r="E15" t="s">
        <v>248</v>
      </c>
    </row>
    <row r="16" spans="2:7" x14ac:dyDescent="0.25">
      <c r="D16" s="82" t="s">
        <v>245</v>
      </c>
      <c r="E16" t="s">
        <v>250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79CDC-D914-43E1-A5FE-D5DCCF8D1779}">
  <sheetPr>
    <tabColor rgb="FF0000FF"/>
  </sheetPr>
  <dimension ref="B2:H13"/>
  <sheetViews>
    <sheetView zoomScale="130" zoomScaleNormal="130" workbookViewId="0"/>
  </sheetViews>
  <sheetFormatPr defaultRowHeight="15" x14ac:dyDescent="0.25"/>
  <cols>
    <col min="1" max="1" width="3" customWidth="1"/>
    <col min="2" max="7" width="13.85546875" customWidth="1"/>
    <col min="9" max="9" width="12.42578125" customWidth="1"/>
    <col min="15" max="15" width="12.85546875" customWidth="1"/>
    <col min="16" max="16" width="13.28515625" customWidth="1"/>
  </cols>
  <sheetData>
    <row r="2" spans="2:8" x14ac:dyDescent="0.25">
      <c r="B2" s="24" t="s">
        <v>458</v>
      </c>
      <c r="C2" s="25"/>
      <c r="D2" s="25"/>
      <c r="E2" s="25"/>
      <c r="F2" s="25"/>
      <c r="G2" s="25"/>
      <c r="H2" s="26"/>
    </row>
    <row r="3" spans="2:8" x14ac:dyDescent="0.25">
      <c r="B3" s="30" t="s">
        <v>459</v>
      </c>
      <c r="C3" s="31"/>
      <c r="D3" s="31"/>
      <c r="E3" s="31"/>
      <c r="F3" s="31"/>
      <c r="G3" s="31"/>
      <c r="H3" s="32"/>
    </row>
    <row r="5" spans="2:8" x14ac:dyDescent="0.25">
      <c r="C5" s="10" t="s">
        <v>9</v>
      </c>
      <c r="E5" s="10" t="s">
        <v>9</v>
      </c>
      <c r="G5" s="10" t="s">
        <v>9</v>
      </c>
    </row>
    <row r="6" spans="2:8" x14ac:dyDescent="0.25">
      <c r="C6" s="11">
        <v>4.49</v>
      </c>
      <c r="D6" s="12"/>
      <c r="E6" s="11">
        <v>4</v>
      </c>
      <c r="F6" s="13"/>
      <c r="G6" s="11">
        <v>4.49</v>
      </c>
    </row>
    <row r="7" spans="2:8" x14ac:dyDescent="0.25">
      <c r="C7" s="11">
        <v>3.43</v>
      </c>
      <c r="D7" s="12"/>
      <c r="E7" s="11">
        <v>3</v>
      </c>
      <c r="F7" s="13"/>
      <c r="G7" s="11">
        <v>3.43</v>
      </c>
    </row>
    <row r="8" spans="2:8" x14ac:dyDescent="0.25">
      <c r="C8" s="11">
        <v>4.9800000000000004</v>
      </c>
      <c r="D8" s="12"/>
      <c r="E8" s="11">
        <v>5</v>
      </c>
      <c r="F8" s="13"/>
      <c r="G8" s="11">
        <v>4.9800000000000004</v>
      </c>
    </row>
    <row r="9" spans="2:8" x14ac:dyDescent="0.25">
      <c r="C9" s="11">
        <v>4.49</v>
      </c>
      <c r="D9" s="12"/>
      <c r="E9" s="11">
        <v>4</v>
      </c>
      <c r="F9" s="13"/>
      <c r="G9" s="11">
        <v>4.49</v>
      </c>
    </row>
    <row r="10" spans="2:8" x14ac:dyDescent="0.25">
      <c r="C10" s="11">
        <v>3.44</v>
      </c>
      <c r="D10" s="12"/>
      <c r="E10" s="11">
        <v>3</v>
      </c>
      <c r="F10" s="13"/>
      <c r="G10" s="11">
        <v>3.44</v>
      </c>
    </row>
    <row r="11" spans="2:8" x14ac:dyDescent="0.25">
      <c r="B11" s="9" t="s">
        <v>10</v>
      </c>
      <c r="C11" s="16">
        <f>SUM(C6:C10)</f>
        <v>20.830000000000002</v>
      </c>
      <c r="D11" s="12"/>
      <c r="E11" s="16">
        <f>SUM(E6:E10)</f>
        <v>19</v>
      </c>
      <c r="F11" s="13"/>
      <c r="G11" s="169">
        <f>SUM(G6:G10)</f>
        <v>20.830000000000002</v>
      </c>
    </row>
    <row r="13" spans="2:8" x14ac:dyDescent="0.25">
      <c r="C13" t="str">
        <f ca="1">_xlfn.IFNA(_xlfn.FORMULATEXT(C11),"")</f>
        <v>=SUM(C6:C10)</v>
      </c>
      <c r="E13" t="str">
        <f ca="1">_xlfn.IFNA(_xlfn.FORMULATEXT(E11),"")</f>
        <v>=SUM(E6:E10)</v>
      </c>
      <c r="G13" t="str">
        <f ca="1">_xlfn.IFNA(_xlfn.FORMULATEXT(G11),"")</f>
        <v>=SUM(G6:G10)</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725E-3C3F-4ACA-AF91-C9D0855044E7}">
  <sheetPr>
    <tabColor rgb="FFFF0000"/>
  </sheetPr>
  <dimension ref="B2:H16"/>
  <sheetViews>
    <sheetView zoomScale="130" zoomScaleNormal="130" workbookViewId="0"/>
  </sheetViews>
  <sheetFormatPr defaultRowHeight="15" x14ac:dyDescent="0.25"/>
  <cols>
    <col min="1" max="1" width="3" customWidth="1"/>
    <col min="2" max="7" width="13.85546875" customWidth="1"/>
    <col min="9" max="9" width="12.42578125" customWidth="1"/>
    <col min="15" max="15" width="12.85546875" customWidth="1"/>
    <col min="16" max="16" width="13.28515625" customWidth="1"/>
  </cols>
  <sheetData>
    <row r="2" spans="2:8" x14ac:dyDescent="0.25">
      <c r="B2" s="24" t="s">
        <v>458</v>
      </c>
      <c r="C2" s="25"/>
      <c r="D2" s="25"/>
      <c r="E2" s="25"/>
      <c r="F2" s="25"/>
      <c r="G2" s="25"/>
      <c r="H2" s="26"/>
    </row>
    <row r="3" spans="2:8" x14ac:dyDescent="0.25">
      <c r="B3" s="30" t="s">
        <v>459</v>
      </c>
      <c r="C3" s="31"/>
      <c r="D3" s="31"/>
      <c r="E3" s="31"/>
      <c r="F3" s="31"/>
      <c r="G3" s="31"/>
      <c r="H3" s="32"/>
    </row>
    <row r="5" spans="2:8" x14ac:dyDescent="0.25">
      <c r="C5" s="10" t="s">
        <v>9</v>
      </c>
      <c r="E5" s="10" t="s">
        <v>9</v>
      </c>
      <c r="G5" s="10" t="s">
        <v>9</v>
      </c>
    </row>
    <row r="6" spans="2:8" x14ac:dyDescent="0.25">
      <c r="C6" s="14">
        <v>4.49</v>
      </c>
      <c r="E6" s="14">
        <v>4</v>
      </c>
      <c r="G6" s="14">
        <v>4.49</v>
      </c>
    </row>
    <row r="7" spans="2:8" x14ac:dyDescent="0.25">
      <c r="C7" s="14">
        <v>3.43</v>
      </c>
      <c r="E7" s="14">
        <v>3</v>
      </c>
      <c r="G7" s="14">
        <v>3.43</v>
      </c>
    </row>
    <row r="8" spans="2:8" x14ac:dyDescent="0.25">
      <c r="C8" s="14">
        <v>4.9800000000000004</v>
      </c>
      <c r="E8" s="14">
        <v>5</v>
      </c>
      <c r="G8" s="14">
        <v>4.9800000000000004</v>
      </c>
    </row>
    <row r="9" spans="2:8" x14ac:dyDescent="0.25">
      <c r="C9" s="14">
        <v>4.49</v>
      </c>
      <c r="E9" s="14">
        <v>4</v>
      </c>
      <c r="G9" s="14">
        <v>4.49</v>
      </c>
    </row>
    <row r="10" spans="2:8" x14ac:dyDescent="0.25">
      <c r="C10" s="14">
        <v>3.44</v>
      </c>
      <c r="E10" s="14">
        <v>3</v>
      </c>
      <c r="G10" s="14">
        <v>3.44</v>
      </c>
    </row>
    <row r="11" spans="2:8" x14ac:dyDescent="0.25">
      <c r="B11" s="9" t="s">
        <v>10</v>
      </c>
      <c r="C11" s="15">
        <f>SUM(C6:C10)</f>
        <v>20.830000000000002</v>
      </c>
      <c r="E11" s="15">
        <f>SUM(E6:E10)</f>
        <v>19</v>
      </c>
      <c r="G11" s="15">
        <f>SUM(G6:G10)</f>
        <v>20.830000000000002</v>
      </c>
    </row>
    <row r="13" spans="2:8" x14ac:dyDescent="0.25">
      <c r="C13" t="str">
        <f ca="1">_xlfn.IFNA(_xlfn.FORMULATEXT(C11),"")</f>
        <v>=SUM(C6:C10)</v>
      </c>
      <c r="E13" t="str">
        <f ca="1">_xlfn.IFNA(_xlfn.FORMULATEXT(E11),"")</f>
        <v>=SUM(E6:E10)</v>
      </c>
      <c r="G13" t="str">
        <f ca="1">_xlfn.IFNA(_xlfn.FORMULATEXT(G11),"")</f>
        <v>=SUM(G6:G10)</v>
      </c>
    </row>
    <row r="16" spans="2:8" x14ac:dyDescent="0.25">
      <c r="C16" t="s">
        <v>460</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ED256-8F5A-4770-8F35-521E1F0EC937}">
  <sheetPr>
    <tabColor rgb="FF0000FF"/>
  </sheetPr>
  <dimension ref="A2:M4"/>
  <sheetViews>
    <sheetView zoomScale="115" zoomScaleNormal="115" workbookViewId="0"/>
  </sheetViews>
  <sheetFormatPr defaultRowHeight="15" x14ac:dyDescent="0.25"/>
  <cols>
    <col min="1" max="1" width="24.5703125" customWidth="1"/>
    <col min="2" max="13" width="15.42578125" customWidth="1"/>
  </cols>
  <sheetData>
    <row r="2" spans="1:13" x14ac:dyDescent="0.25">
      <c r="A2" s="252" t="s">
        <v>535</v>
      </c>
      <c r="B2" s="253"/>
      <c r="C2" s="253"/>
      <c r="D2" s="253"/>
      <c r="E2" s="253"/>
      <c r="F2" s="253"/>
      <c r="G2" s="253"/>
      <c r="H2" s="253"/>
      <c r="I2" s="253"/>
      <c r="J2" s="253"/>
      <c r="K2" s="253"/>
      <c r="L2" s="253"/>
      <c r="M2" s="254"/>
    </row>
    <row r="3" spans="1:13" x14ac:dyDescent="0.25">
      <c r="A3" s="252" t="s">
        <v>536</v>
      </c>
      <c r="B3" s="253"/>
      <c r="C3" s="253"/>
      <c r="D3" s="253"/>
      <c r="E3" s="253"/>
      <c r="F3" s="253"/>
      <c r="G3" s="253"/>
      <c r="H3" s="253"/>
      <c r="I3" s="253"/>
      <c r="J3" s="253"/>
      <c r="K3" s="253"/>
      <c r="L3" s="253"/>
      <c r="M3" s="254"/>
    </row>
    <row r="4" spans="1:13" x14ac:dyDescent="0.25">
      <c r="A4" s="252" t="s">
        <v>537</v>
      </c>
      <c r="B4" s="253"/>
      <c r="C4" s="253"/>
      <c r="D4" s="253"/>
      <c r="E4" s="253"/>
      <c r="F4" s="253"/>
      <c r="G4" s="253"/>
      <c r="H4" s="253"/>
      <c r="I4" s="253"/>
      <c r="J4" s="253"/>
      <c r="K4" s="253"/>
      <c r="L4" s="253"/>
      <c r="M4" s="254"/>
    </row>
  </sheetData>
  <mergeCells count="3">
    <mergeCell ref="A2:M2"/>
    <mergeCell ref="A3:M3"/>
    <mergeCell ref="A4:M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B02B8-13CC-498B-93B2-34AE5405F053}">
  <sheetPr>
    <tabColor rgb="FFFF00FF"/>
  </sheetPr>
  <dimension ref="B2:V37"/>
  <sheetViews>
    <sheetView showGridLines="0" topLeftCell="B1" zoomScale="175" zoomScaleNormal="175" workbookViewId="0">
      <selection activeCell="B4" sqref="B4:J11"/>
    </sheetView>
  </sheetViews>
  <sheetFormatPr defaultRowHeight="15" x14ac:dyDescent="0.25"/>
  <cols>
    <col min="2" max="2" width="6.42578125" customWidth="1"/>
    <col min="3" max="3" width="9.140625" customWidth="1"/>
    <col min="4" max="4" width="6.85546875" customWidth="1"/>
    <col min="5" max="6" width="14.140625" customWidth="1"/>
    <col min="8" max="8" width="7" customWidth="1"/>
    <col min="9" max="9" width="15" customWidth="1"/>
    <col min="10" max="10" width="14.140625" customWidth="1"/>
    <col min="12" max="12" width="68.85546875" bestFit="1" customWidth="1"/>
    <col min="14" max="22" width="5.140625" customWidth="1"/>
  </cols>
  <sheetData>
    <row r="2" spans="2:12" ht="9.75" customHeight="1" x14ac:dyDescent="0.25">
      <c r="B2" s="215" t="s">
        <v>187</v>
      </c>
      <c r="C2" s="215"/>
      <c r="D2" s="215"/>
      <c r="E2" s="215"/>
      <c r="F2" s="215"/>
      <c r="G2" s="215"/>
      <c r="H2" s="215"/>
      <c r="I2" s="215"/>
      <c r="J2" s="215"/>
    </row>
    <row r="3" spans="2:12" ht="46.5" customHeight="1" thickBot="1" x14ac:dyDescent="0.3">
      <c r="B3" s="215"/>
      <c r="C3" s="215"/>
      <c r="D3" s="215"/>
      <c r="E3" s="215"/>
      <c r="F3" s="215"/>
      <c r="G3" s="215"/>
      <c r="H3" s="215"/>
      <c r="I3" s="215"/>
      <c r="J3" s="215"/>
    </row>
    <row r="4" spans="2:12" ht="15" customHeight="1" thickTop="1" x14ac:dyDescent="0.25">
      <c r="B4" s="216" t="s">
        <v>551</v>
      </c>
      <c r="C4" s="217"/>
      <c r="D4" s="217"/>
      <c r="E4" s="217"/>
      <c r="F4" s="217"/>
      <c r="G4" s="217"/>
      <c r="H4" s="217"/>
      <c r="I4" s="217"/>
      <c r="J4" s="218"/>
    </row>
    <row r="5" spans="2:12" ht="15" customHeight="1" x14ac:dyDescent="0.25">
      <c r="B5" s="219"/>
      <c r="C5" s="220"/>
      <c r="D5" s="220"/>
      <c r="E5" s="220"/>
      <c r="F5" s="220"/>
      <c r="G5" s="220"/>
      <c r="H5" s="220"/>
      <c r="I5" s="220"/>
      <c r="J5" s="221"/>
    </row>
    <row r="6" spans="2:12" ht="15" customHeight="1" x14ac:dyDescent="0.25">
      <c r="B6" s="219"/>
      <c r="C6" s="220"/>
      <c r="D6" s="220"/>
      <c r="E6" s="220"/>
      <c r="F6" s="220"/>
      <c r="G6" s="220"/>
      <c r="H6" s="220"/>
      <c r="I6" s="220"/>
      <c r="J6" s="221"/>
    </row>
    <row r="7" spans="2:12" ht="28.5" customHeight="1" x14ac:dyDescent="0.25">
      <c r="B7" s="219"/>
      <c r="C7" s="220"/>
      <c r="D7" s="220"/>
      <c r="E7" s="220"/>
      <c r="F7" s="220"/>
      <c r="G7" s="220"/>
      <c r="H7" s="220"/>
      <c r="I7" s="220"/>
      <c r="J7" s="221"/>
    </row>
    <row r="8" spans="2:12" ht="28.5" customHeight="1" x14ac:dyDescent="0.25">
      <c r="B8" s="219"/>
      <c r="C8" s="220"/>
      <c r="D8" s="220"/>
      <c r="E8" s="220"/>
      <c r="F8" s="220"/>
      <c r="G8" s="220"/>
      <c r="H8" s="220"/>
      <c r="I8" s="220"/>
      <c r="J8" s="221"/>
    </row>
    <row r="9" spans="2:12" ht="15" customHeight="1" x14ac:dyDescent="0.25">
      <c r="B9" s="219"/>
      <c r="C9" s="220"/>
      <c r="D9" s="220"/>
      <c r="E9" s="220"/>
      <c r="F9" s="220"/>
      <c r="G9" s="220"/>
      <c r="H9" s="220"/>
      <c r="I9" s="220"/>
      <c r="J9" s="221"/>
    </row>
    <row r="10" spans="2:12" ht="15" customHeight="1" x14ac:dyDescent="0.25">
      <c r="B10" s="219"/>
      <c r="C10" s="220"/>
      <c r="D10" s="220"/>
      <c r="E10" s="220"/>
      <c r="F10" s="220"/>
      <c r="G10" s="220"/>
      <c r="H10" s="220"/>
      <c r="I10" s="220"/>
      <c r="J10" s="221"/>
    </row>
    <row r="11" spans="2:12" ht="56.25" customHeight="1" thickBot="1" x14ac:dyDescent="0.3">
      <c r="B11" s="222"/>
      <c r="C11" s="223"/>
      <c r="D11" s="223"/>
      <c r="E11" s="223"/>
      <c r="F11" s="223"/>
      <c r="G11" s="223"/>
      <c r="H11" s="223"/>
      <c r="I11" s="223"/>
      <c r="J11" s="224"/>
    </row>
    <row r="12" spans="2:12" ht="4.5" customHeight="1" thickTop="1" x14ac:dyDescent="0.25">
      <c r="B12" s="225" t="s">
        <v>188</v>
      </c>
      <c r="C12" s="225"/>
      <c r="D12" s="225"/>
      <c r="E12" s="225"/>
      <c r="F12" s="225"/>
      <c r="G12" s="225"/>
      <c r="H12" s="225"/>
      <c r="I12" s="225"/>
      <c r="J12" s="225"/>
      <c r="L12" s="18"/>
    </row>
    <row r="13" spans="2:12" ht="4.5" customHeight="1" x14ac:dyDescent="0.25">
      <c r="B13" s="225"/>
      <c r="C13" s="225"/>
      <c r="D13" s="225"/>
      <c r="E13" s="225"/>
      <c r="F13" s="225"/>
      <c r="G13" s="225"/>
      <c r="H13" s="225"/>
      <c r="I13" s="225"/>
      <c r="J13" s="225"/>
    </row>
    <row r="14" spans="2:12" ht="19.5" customHeight="1" x14ac:dyDescent="0.25">
      <c r="B14" s="225"/>
      <c r="C14" s="225"/>
      <c r="D14" s="225"/>
      <c r="E14" s="225"/>
      <c r="F14" s="225"/>
      <c r="G14" s="225"/>
      <c r="H14" s="225"/>
      <c r="I14" s="225"/>
      <c r="J14" s="225"/>
    </row>
    <row r="15" spans="2:12" ht="4.5" customHeight="1" x14ac:dyDescent="0.25">
      <c r="B15" s="225"/>
      <c r="C15" s="225"/>
      <c r="D15" s="225"/>
      <c r="E15" s="225"/>
      <c r="F15" s="225"/>
      <c r="G15" s="225"/>
      <c r="H15" s="225"/>
      <c r="I15" s="225"/>
      <c r="J15" s="225"/>
    </row>
    <row r="17" spans="2:22" ht="28.5" x14ac:dyDescent="0.45">
      <c r="B17" s="192" t="s">
        <v>495</v>
      </c>
    </row>
    <row r="19" spans="2:22" ht="28.5" x14ac:dyDescent="0.45">
      <c r="C19">
        <f>LEN(C18)</f>
        <v>0</v>
      </c>
      <c r="L19" s="19"/>
    </row>
    <row r="23" spans="2:22" x14ac:dyDescent="0.25">
      <c r="H23" t="s">
        <v>13</v>
      </c>
    </row>
    <row r="24" spans="2:22" ht="15.75" thickBot="1" x14ac:dyDescent="0.3"/>
    <row r="25" spans="2:22" ht="15.75" thickTop="1" x14ac:dyDescent="0.25">
      <c r="C25" s="216" t="s">
        <v>191</v>
      </c>
      <c r="D25" s="217"/>
      <c r="E25" s="217"/>
      <c r="F25" s="217"/>
      <c r="G25" s="218"/>
    </row>
    <row r="26" spans="2:22" x14ac:dyDescent="0.25">
      <c r="C26" s="219"/>
      <c r="D26" s="220"/>
      <c r="E26" s="220"/>
      <c r="F26" s="220"/>
      <c r="G26" s="221"/>
    </row>
    <row r="27" spans="2:22" x14ac:dyDescent="0.25">
      <c r="C27" s="219"/>
      <c r="D27" s="220"/>
      <c r="E27" s="220"/>
      <c r="F27" s="220"/>
      <c r="G27" s="221"/>
    </row>
    <row r="28" spans="2:22" x14ac:dyDescent="0.25">
      <c r="C28" s="219"/>
      <c r="D28" s="220"/>
      <c r="E28" s="220"/>
      <c r="F28" s="220"/>
      <c r="G28" s="221"/>
    </row>
    <row r="29" spans="2:22" x14ac:dyDescent="0.25">
      <c r="C29" s="219"/>
      <c r="D29" s="220"/>
      <c r="E29" s="220"/>
      <c r="F29" s="220"/>
      <c r="G29" s="221"/>
    </row>
    <row r="30" spans="2:22" ht="15.75" thickBot="1" x14ac:dyDescent="0.3">
      <c r="C30" s="219"/>
      <c r="D30" s="220"/>
      <c r="E30" s="220"/>
      <c r="F30" s="220"/>
      <c r="G30" s="221"/>
    </row>
    <row r="31" spans="2:22" ht="110.1" customHeight="1" thickTop="1" x14ac:dyDescent="0.25">
      <c r="C31" s="219"/>
      <c r="D31" s="220"/>
      <c r="E31" s="220"/>
      <c r="F31" s="220"/>
      <c r="G31" s="221"/>
      <c r="N31" s="235" t="s">
        <v>189</v>
      </c>
      <c r="O31" s="236"/>
      <c r="P31" s="236"/>
      <c r="Q31" s="236"/>
      <c r="R31" s="236"/>
      <c r="S31" s="236"/>
      <c r="T31" s="236"/>
      <c r="U31" s="236"/>
      <c r="V31" s="237"/>
    </row>
    <row r="32" spans="2:22" ht="110.1" customHeight="1" thickBot="1" x14ac:dyDescent="0.3">
      <c r="C32" s="222"/>
      <c r="D32" s="223"/>
      <c r="E32" s="223"/>
      <c r="F32" s="223"/>
      <c r="G32" s="224"/>
      <c r="N32" s="238"/>
      <c r="O32" s="239"/>
      <c r="P32" s="239"/>
      <c r="Q32" s="239"/>
      <c r="R32" s="239"/>
      <c r="S32" s="239"/>
      <c r="T32" s="239"/>
      <c r="U32" s="239"/>
      <c r="V32" s="240"/>
    </row>
    <row r="33" spans="14:14" ht="15.75" thickTop="1" x14ac:dyDescent="0.25"/>
    <row r="37" spans="14:14" x14ac:dyDescent="0.25">
      <c r="N37" t="s">
        <v>190</v>
      </c>
    </row>
  </sheetData>
  <mergeCells count="5">
    <mergeCell ref="B2:J3"/>
    <mergeCell ref="B12:J15"/>
    <mergeCell ref="C25:G32"/>
    <mergeCell ref="N31:V32"/>
    <mergeCell ref="B4:J11"/>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EBBD-64F9-4C66-93EB-D3AA74AAC901}">
  <sheetPr>
    <tabColor rgb="FFFF0000"/>
  </sheetPr>
  <dimension ref="A2:N30"/>
  <sheetViews>
    <sheetView zoomScale="115" zoomScaleNormal="115" workbookViewId="0"/>
  </sheetViews>
  <sheetFormatPr defaultRowHeight="15" x14ac:dyDescent="0.25"/>
  <cols>
    <col min="1" max="1" width="24.5703125" customWidth="1"/>
    <col min="2" max="14" width="15.42578125" customWidth="1"/>
  </cols>
  <sheetData>
    <row r="2" spans="1:14" x14ac:dyDescent="0.25">
      <c r="A2" s="252" t="s">
        <v>535</v>
      </c>
      <c r="B2" s="253"/>
      <c r="C2" s="253"/>
      <c r="D2" s="253"/>
      <c r="E2" s="253"/>
      <c r="F2" s="253"/>
      <c r="G2" s="253"/>
      <c r="H2" s="253"/>
      <c r="I2" s="253"/>
      <c r="J2" s="253"/>
      <c r="K2" s="253"/>
      <c r="L2" s="253"/>
      <c r="M2" s="254"/>
    </row>
    <row r="3" spans="1:14" x14ac:dyDescent="0.25">
      <c r="A3" s="252" t="str" cm="1">
        <f t="array" ref="A3">"Net Sales for the 12 months are as follows: "&amp;_xlfn.TEXTJOIN(", ",,B6:M6&amp;" =  $"&amp;FIXED(B7:M7,0))</f>
        <v>Net Sales for the 12 months are as follows: Jan =  $90,105, Feb =  $70,237, Mar =  $88,087, Apr =  $62,208, May =  $109,793, Jun =  $95,076, Jul =  $87,249, Aug =  $69,144, Sep =  $99,765, Oct =  $68,403, Nov =  $55,895, Dec =  $65,180</v>
      </c>
      <c r="B3" s="253"/>
      <c r="C3" s="253"/>
      <c r="D3" s="253"/>
      <c r="E3" s="253"/>
      <c r="F3" s="253"/>
      <c r="G3" s="253"/>
      <c r="H3" s="253"/>
      <c r="I3" s="253"/>
      <c r="J3" s="253"/>
      <c r="K3" s="253"/>
      <c r="L3" s="253"/>
      <c r="M3" s="254"/>
    </row>
    <row r="4" spans="1:14" x14ac:dyDescent="0.25">
      <c r="A4" s="252" t="str" cm="1">
        <f t="array" ref="A4">"Expenses as a percentage of Net Sales are as follows: "&amp;_xlfn.TEXTJOIN(", ",,A18:A23&amp;" = "&amp;TEXT(B18:B23,"0.00%"))</f>
        <v>Expenses as a percentage of Net Sales are as follows: COGS = 35.00%, Wage Expense = 15.00%, Rent Expense = 5.75%, Operating Expense = 15.00%, Administrative Expense = 5.00%, Other Expense = 2.50%</v>
      </c>
      <c r="B4" s="253"/>
      <c r="C4" s="253"/>
      <c r="D4" s="253"/>
      <c r="E4" s="253"/>
      <c r="F4" s="253"/>
      <c r="G4" s="253"/>
      <c r="H4" s="253"/>
      <c r="I4" s="253"/>
      <c r="J4" s="253"/>
      <c r="K4" s="253"/>
      <c r="L4" s="253"/>
      <c r="M4" s="254"/>
    </row>
    <row r="6" spans="1:14" x14ac:dyDescent="0.25">
      <c r="A6" s="66" t="s">
        <v>468</v>
      </c>
      <c r="B6" s="64" t="s">
        <v>174</v>
      </c>
      <c r="C6" s="64" t="s">
        <v>175</v>
      </c>
      <c r="D6" s="64" t="s">
        <v>176</v>
      </c>
      <c r="E6" s="64" t="s">
        <v>177</v>
      </c>
      <c r="F6" s="64" t="s">
        <v>523</v>
      </c>
      <c r="G6" s="64" t="s">
        <v>524</v>
      </c>
      <c r="H6" s="64" t="s">
        <v>525</v>
      </c>
      <c r="I6" s="64" t="s">
        <v>526</v>
      </c>
      <c r="J6" s="64" t="s">
        <v>527</v>
      </c>
      <c r="K6" s="64" t="s">
        <v>528</v>
      </c>
      <c r="L6" s="64" t="s">
        <v>529</v>
      </c>
      <c r="M6" s="64" t="s">
        <v>530</v>
      </c>
      <c r="N6" s="64" t="s">
        <v>214</v>
      </c>
    </row>
    <row r="7" spans="1:14" x14ac:dyDescent="0.25">
      <c r="A7" s="64" t="s">
        <v>178</v>
      </c>
      <c r="B7" s="214">
        <v>90105</v>
      </c>
      <c r="C7" s="214">
        <v>70237</v>
      </c>
      <c r="D7" s="214">
        <v>88087</v>
      </c>
      <c r="E7" s="214">
        <v>62208</v>
      </c>
      <c r="F7" s="214">
        <v>109793</v>
      </c>
      <c r="G7" s="214">
        <v>95076</v>
      </c>
      <c r="H7" s="214">
        <v>87249</v>
      </c>
      <c r="I7" s="214">
        <v>69144</v>
      </c>
      <c r="J7" s="214">
        <v>99765</v>
      </c>
      <c r="K7" s="214">
        <v>68403</v>
      </c>
      <c r="L7" s="214">
        <v>55895</v>
      </c>
      <c r="M7" s="214">
        <v>65180</v>
      </c>
      <c r="N7" s="211">
        <f t="shared" ref="N7:N15" si="0">SUM(B7:M7)</f>
        <v>961142</v>
      </c>
    </row>
    <row r="8" spans="1:14" x14ac:dyDescent="0.25">
      <c r="A8" s="64" t="str">
        <f t="shared" ref="A8:A13" si="1">A18</f>
        <v>COGS</v>
      </c>
      <c r="B8" s="204" cm="1">
        <f t="array" ref="B8:M13">ROUND(B7:M7*B18:B23,2)</f>
        <v>31536.75</v>
      </c>
      <c r="C8" s="205">
        <v>24582.95</v>
      </c>
      <c r="D8" s="205">
        <v>30830.45</v>
      </c>
      <c r="E8" s="205">
        <v>21772.799999999999</v>
      </c>
      <c r="F8" s="205">
        <v>38427.550000000003</v>
      </c>
      <c r="G8" s="205">
        <v>33276.6</v>
      </c>
      <c r="H8" s="205">
        <v>30537.15</v>
      </c>
      <c r="I8" s="205">
        <v>24200.400000000001</v>
      </c>
      <c r="J8" s="205">
        <v>34917.75</v>
      </c>
      <c r="K8" s="205">
        <v>23941.05</v>
      </c>
      <c r="L8" s="205">
        <v>19563.25</v>
      </c>
      <c r="M8" s="205">
        <v>22813</v>
      </c>
      <c r="N8" s="212">
        <f t="shared" si="0"/>
        <v>336399.7</v>
      </c>
    </row>
    <row r="9" spans="1:14" x14ac:dyDescent="0.25">
      <c r="A9" s="64" t="str">
        <f t="shared" si="1"/>
        <v>Wage Expense</v>
      </c>
      <c r="B9" s="204">
        <v>13515.75</v>
      </c>
      <c r="C9" s="205">
        <v>10535.55</v>
      </c>
      <c r="D9" s="205">
        <v>13213.05</v>
      </c>
      <c r="E9" s="205">
        <v>9331.2000000000007</v>
      </c>
      <c r="F9" s="205">
        <v>16468.95</v>
      </c>
      <c r="G9" s="205">
        <v>14261.4</v>
      </c>
      <c r="H9" s="205">
        <v>13087.35</v>
      </c>
      <c r="I9" s="205">
        <v>10371.6</v>
      </c>
      <c r="J9" s="205">
        <v>14964.75</v>
      </c>
      <c r="K9" s="205">
        <v>10260.450000000001</v>
      </c>
      <c r="L9" s="205">
        <v>8384.25</v>
      </c>
      <c r="M9" s="205">
        <v>9777</v>
      </c>
      <c r="N9" s="212">
        <f t="shared" si="0"/>
        <v>144171.29999999999</v>
      </c>
    </row>
    <row r="10" spans="1:14" x14ac:dyDescent="0.25">
      <c r="A10" s="64" t="str">
        <f t="shared" si="1"/>
        <v>Rent Expense</v>
      </c>
      <c r="B10" s="204">
        <v>5181.04</v>
      </c>
      <c r="C10" s="205">
        <v>4038.63</v>
      </c>
      <c r="D10" s="205">
        <v>5065</v>
      </c>
      <c r="E10" s="205">
        <v>3576.96</v>
      </c>
      <c r="F10" s="205">
        <v>6313.1</v>
      </c>
      <c r="G10" s="205">
        <v>5466.87</v>
      </c>
      <c r="H10" s="205">
        <v>5016.82</v>
      </c>
      <c r="I10" s="205">
        <v>3975.78</v>
      </c>
      <c r="J10" s="205">
        <v>5736.49</v>
      </c>
      <c r="K10" s="205">
        <v>3933.17</v>
      </c>
      <c r="L10" s="205">
        <v>3213.96</v>
      </c>
      <c r="M10" s="205">
        <v>3747.85</v>
      </c>
      <c r="N10" s="212">
        <f t="shared" si="0"/>
        <v>55265.669999999991</v>
      </c>
    </row>
    <row r="11" spans="1:14" x14ac:dyDescent="0.25">
      <c r="A11" s="64" t="str">
        <f t="shared" si="1"/>
        <v>Operating Expense</v>
      </c>
      <c r="B11" s="204">
        <v>13515.75</v>
      </c>
      <c r="C11" s="205">
        <v>10535.55</v>
      </c>
      <c r="D11" s="205">
        <v>13213.05</v>
      </c>
      <c r="E11" s="205">
        <v>9331.2000000000007</v>
      </c>
      <c r="F11" s="205">
        <v>16468.95</v>
      </c>
      <c r="G11" s="205">
        <v>14261.4</v>
      </c>
      <c r="H11" s="205">
        <v>13087.35</v>
      </c>
      <c r="I11" s="205">
        <v>10371.6</v>
      </c>
      <c r="J11" s="205">
        <v>14964.75</v>
      </c>
      <c r="K11" s="205">
        <v>10260.450000000001</v>
      </c>
      <c r="L11" s="205">
        <v>8384.25</v>
      </c>
      <c r="M11" s="205">
        <v>9777</v>
      </c>
      <c r="N11" s="212">
        <f t="shared" si="0"/>
        <v>144171.29999999999</v>
      </c>
    </row>
    <row r="12" spans="1:14" x14ac:dyDescent="0.25">
      <c r="A12" s="64" t="str">
        <f t="shared" si="1"/>
        <v>Administrative Expense</v>
      </c>
      <c r="B12" s="204">
        <v>4505.25</v>
      </c>
      <c r="C12" s="205">
        <v>3511.85</v>
      </c>
      <c r="D12" s="205">
        <v>4404.3500000000004</v>
      </c>
      <c r="E12" s="205">
        <v>3110.4</v>
      </c>
      <c r="F12" s="205">
        <v>5489.65</v>
      </c>
      <c r="G12" s="205">
        <v>4753.8</v>
      </c>
      <c r="H12" s="205">
        <v>4362.45</v>
      </c>
      <c r="I12" s="205">
        <v>3457.2</v>
      </c>
      <c r="J12" s="205">
        <v>4988.25</v>
      </c>
      <c r="K12" s="205">
        <v>3420.15</v>
      </c>
      <c r="L12" s="205">
        <v>2794.75</v>
      </c>
      <c r="M12" s="205">
        <v>3259</v>
      </c>
      <c r="N12" s="212">
        <f t="shared" si="0"/>
        <v>48057.1</v>
      </c>
    </row>
    <row r="13" spans="1:14" ht="15.75" thickBot="1" x14ac:dyDescent="0.3">
      <c r="A13" s="64" t="str">
        <f t="shared" si="1"/>
        <v>Other Expense</v>
      </c>
      <c r="B13" s="206">
        <v>2252.63</v>
      </c>
      <c r="C13" s="207">
        <v>1755.93</v>
      </c>
      <c r="D13" s="207">
        <v>2202.1799999999998</v>
      </c>
      <c r="E13" s="207">
        <v>1555.2</v>
      </c>
      <c r="F13" s="207">
        <v>2744.83</v>
      </c>
      <c r="G13" s="207">
        <v>2376.9</v>
      </c>
      <c r="H13" s="207">
        <v>2181.23</v>
      </c>
      <c r="I13" s="207">
        <v>1728.6</v>
      </c>
      <c r="J13" s="207">
        <v>2494.13</v>
      </c>
      <c r="K13" s="207">
        <v>1710.08</v>
      </c>
      <c r="L13" s="207">
        <v>1397.38</v>
      </c>
      <c r="M13" s="207">
        <v>1629.5</v>
      </c>
      <c r="N13" s="213">
        <f t="shared" si="0"/>
        <v>24028.59</v>
      </c>
    </row>
    <row r="14" spans="1:14" ht="15.75" thickBot="1" x14ac:dyDescent="0.3">
      <c r="A14" s="64" t="s">
        <v>182</v>
      </c>
      <c r="B14" s="208">
        <f t="shared" ref="B14:M14" si="2">SUM(B8:B13)</f>
        <v>70507.170000000013</v>
      </c>
      <c r="C14" s="209">
        <f t="shared" si="2"/>
        <v>54960.459999999992</v>
      </c>
      <c r="D14" s="209">
        <f t="shared" si="2"/>
        <v>68928.08</v>
      </c>
      <c r="E14" s="209">
        <f t="shared" si="2"/>
        <v>48677.760000000002</v>
      </c>
      <c r="F14" s="209">
        <f t="shared" si="2"/>
        <v>85913.03</v>
      </c>
      <c r="G14" s="209">
        <f t="shared" si="2"/>
        <v>74396.97</v>
      </c>
      <c r="H14" s="209">
        <f t="shared" si="2"/>
        <v>68272.349999999991</v>
      </c>
      <c r="I14" s="209">
        <f t="shared" si="2"/>
        <v>54105.179999999993</v>
      </c>
      <c r="J14" s="209">
        <f t="shared" si="2"/>
        <v>78066.12</v>
      </c>
      <c r="K14" s="209">
        <f t="shared" si="2"/>
        <v>53525.35</v>
      </c>
      <c r="L14" s="209">
        <f t="shared" si="2"/>
        <v>43737.84</v>
      </c>
      <c r="M14" s="209">
        <f t="shared" si="2"/>
        <v>51003.35</v>
      </c>
      <c r="N14" s="209">
        <f t="shared" si="0"/>
        <v>752093.65999999992</v>
      </c>
    </row>
    <row r="15" spans="1:14" ht="15.75" thickBot="1" x14ac:dyDescent="0.3">
      <c r="A15" s="64" t="s">
        <v>183</v>
      </c>
      <c r="B15" s="210" cm="1">
        <f t="array" ref="B15:M15">B7:M7-B14:M14</f>
        <v>19597.829999999987</v>
      </c>
      <c r="C15" s="172">
        <v>15276.540000000008</v>
      </c>
      <c r="D15" s="172">
        <v>19158.919999999998</v>
      </c>
      <c r="E15" s="172">
        <v>13530.239999999998</v>
      </c>
      <c r="F15" s="172">
        <v>23879.97</v>
      </c>
      <c r="G15" s="172">
        <v>20679.03</v>
      </c>
      <c r="H15" s="172">
        <v>18976.650000000009</v>
      </c>
      <c r="I15" s="172">
        <v>15038.820000000007</v>
      </c>
      <c r="J15" s="172">
        <v>21698.880000000005</v>
      </c>
      <c r="K15" s="172">
        <v>14877.650000000001</v>
      </c>
      <c r="L15" s="172">
        <v>12157.160000000003</v>
      </c>
      <c r="M15" s="172">
        <v>14176.650000000001</v>
      </c>
      <c r="N15" s="81">
        <f t="shared" si="0"/>
        <v>209048.34</v>
      </c>
    </row>
    <row r="16" spans="1:14" ht="15.75" thickTop="1" x14ac:dyDescent="0.25"/>
    <row r="17" spans="1:8" x14ac:dyDescent="0.25">
      <c r="A17" s="202" t="s">
        <v>531</v>
      </c>
      <c r="B17" s="131"/>
    </row>
    <row r="18" spans="1:8" x14ac:dyDescent="0.25">
      <c r="A18" s="14" t="s">
        <v>462</v>
      </c>
      <c r="B18" s="203">
        <v>0.35</v>
      </c>
    </row>
    <row r="19" spans="1:8" x14ac:dyDescent="0.25">
      <c r="A19" s="14" t="s">
        <v>532</v>
      </c>
      <c r="B19" s="203">
        <v>0.15</v>
      </c>
      <c r="H19" s="83" t="s">
        <v>241</v>
      </c>
    </row>
    <row r="20" spans="1:8" x14ac:dyDescent="0.25">
      <c r="A20" s="14" t="s">
        <v>533</v>
      </c>
      <c r="B20" s="203">
        <v>5.7500000000000002E-2</v>
      </c>
      <c r="G20" s="82" t="s">
        <v>245</v>
      </c>
      <c r="H20" t="s">
        <v>242</v>
      </c>
    </row>
    <row r="21" spans="1:8" x14ac:dyDescent="0.25">
      <c r="A21" s="14" t="s">
        <v>534</v>
      </c>
      <c r="B21" s="203">
        <v>0.15</v>
      </c>
      <c r="G21" s="82" t="s">
        <v>245</v>
      </c>
      <c r="H21" t="s">
        <v>243</v>
      </c>
    </row>
    <row r="22" spans="1:8" x14ac:dyDescent="0.25">
      <c r="A22" s="14" t="s">
        <v>464</v>
      </c>
      <c r="B22" s="203">
        <v>0.05</v>
      </c>
      <c r="G22" s="82" t="s">
        <v>245</v>
      </c>
      <c r="H22" t="s">
        <v>244</v>
      </c>
    </row>
    <row r="23" spans="1:8" x14ac:dyDescent="0.25">
      <c r="A23" s="14" t="s">
        <v>465</v>
      </c>
      <c r="B23" s="203">
        <v>2.5000000000000001E-2</v>
      </c>
      <c r="G23" s="82" t="s">
        <v>245</v>
      </c>
      <c r="H23" t="s">
        <v>249</v>
      </c>
    </row>
    <row r="24" spans="1:8" x14ac:dyDescent="0.25">
      <c r="G24" s="82" t="s">
        <v>245</v>
      </c>
      <c r="H24" t="s">
        <v>248</v>
      </c>
    </row>
    <row r="25" spans="1:8" x14ac:dyDescent="0.25">
      <c r="G25" s="82" t="s">
        <v>245</v>
      </c>
      <c r="H25" t="s">
        <v>250</v>
      </c>
    </row>
    <row r="27" spans="1:8" x14ac:dyDescent="0.25">
      <c r="B27" t="str" cm="1">
        <f t="array" aca="1" ref="B27" ca="1">_xlfn.IFNA(TRANSPOSE(ADDRESS(ROW(B8),COLUMN(B8),4)&amp;" formula: "&amp;_xlfn.FORMULATEXT(B8)),"")</f>
        <v>B8 formula: =ROUND(B7:M7*B18:B23,2)</v>
      </c>
    </row>
    <row r="28" spans="1:8" x14ac:dyDescent="0.25">
      <c r="B28" t="str" cm="1">
        <f t="array" aca="1" ref="B28" ca="1">_xlfn.IFNA(TRANSPOSE(ADDRESS(ROW(B14),COLUMN(B14),4)&amp;" formula: "&amp;_xlfn.FORMULATEXT(B14)),"")</f>
        <v>B14 formula: =SUM(B8:B13)</v>
      </c>
    </row>
    <row r="29" spans="1:8" x14ac:dyDescent="0.25">
      <c r="B29" t="str" cm="1">
        <f t="array" aca="1" ref="B29" ca="1">_xlfn.IFNA(TRANSPOSE(ADDRESS(ROW(B15),COLUMN(B15),4)&amp;" formula: "&amp;_xlfn.FORMULATEXT(B15)),"")</f>
        <v>B15 formula: =B7:M7-B14:M14</v>
      </c>
    </row>
    <row r="30" spans="1:8" x14ac:dyDescent="0.25">
      <c r="B30" t="str" cm="1">
        <f t="array" aca="1" ref="B30" ca="1">_xlfn.IFNA(TRANSPOSE(ADDRESS(ROW(N7),COLUMN(N7),4)&amp;" formula: "&amp;_xlfn.FORMULATEXT(N7)),"")</f>
        <v>N7 formula: =SUM(B7:M7)</v>
      </c>
    </row>
  </sheetData>
  <mergeCells count="3">
    <mergeCell ref="A2:M2"/>
    <mergeCell ref="A3:M3"/>
    <mergeCell ref="A4:M4"/>
  </mergeCells>
  <phoneticPr fontId="24" type="noConversion"/>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48F7A-6059-4AB6-95A1-83FD3BE5B00A}">
  <sheetPr>
    <tabColor rgb="FF0000FF"/>
  </sheetPr>
  <dimension ref="B2:L109"/>
  <sheetViews>
    <sheetView zoomScale="115" zoomScaleNormal="115" workbookViewId="0">
      <selection activeCell="E9" sqref="E9"/>
    </sheetView>
  </sheetViews>
  <sheetFormatPr defaultRowHeight="15" x14ac:dyDescent="0.25"/>
  <cols>
    <col min="1" max="1" width="3" customWidth="1"/>
    <col min="2" max="3" width="11" customWidth="1"/>
    <col min="4" max="4" width="14.7109375" customWidth="1"/>
    <col min="5" max="5" width="12.5703125" customWidth="1"/>
    <col min="6" max="9" width="10.5703125" customWidth="1"/>
    <col min="10" max="10" width="12.140625" customWidth="1"/>
  </cols>
  <sheetData>
    <row r="2" spans="2:12" x14ac:dyDescent="0.25">
      <c r="B2" s="24" t="s">
        <v>539</v>
      </c>
      <c r="C2" s="25"/>
      <c r="D2" s="25"/>
      <c r="E2" s="25"/>
      <c r="F2" s="25"/>
      <c r="G2" s="25"/>
      <c r="H2" s="25"/>
      <c r="I2" s="25"/>
      <c r="J2" s="25"/>
      <c r="K2" s="25"/>
      <c r="L2" s="26"/>
    </row>
    <row r="3" spans="2:12" x14ac:dyDescent="0.25">
      <c r="B3" s="27" t="s">
        <v>538</v>
      </c>
      <c r="C3" s="28"/>
      <c r="D3" s="28"/>
      <c r="E3" s="28"/>
      <c r="F3" s="28"/>
      <c r="G3" s="28"/>
      <c r="H3" s="28"/>
      <c r="I3" s="28"/>
      <c r="J3" s="28"/>
      <c r="K3" s="28"/>
      <c r="L3" s="29"/>
    </row>
    <row r="4" spans="2:12" x14ac:dyDescent="0.25">
      <c r="B4" s="30" t="s">
        <v>540</v>
      </c>
      <c r="C4" s="31"/>
      <c r="D4" s="31"/>
      <c r="E4" s="31"/>
      <c r="F4" s="31"/>
      <c r="G4" s="31"/>
      <c r="H4" s="31"/>
      <c r="I4" s="31"/>
      <c r="J4" s="31"/>
      <c r="K4" s="31"/>
      <c r="L4" s="32"/>
    </row>
    <row r="6" spans="2:12" x14ac:dyDescent="0.25">
      <c r="B6" t="s">
        <v>23</v>
      </c>
      <c r="C6" t="s">
        <v>232</v>
      </c>
      <c r="D6" t="s">
        <v>264</v>
      </c>
      <c r="E6" t="s">
        <v>262</v>
      </c>
    </row>
    <row r="7" spans="2:12" x14ac:dyDescent="0.25">
      <c r="B7" s="194">
        <v>44761</v>
      </c>
      <c r="C7" s="193" t="s">
        <v>253</v>
      </c>
      <c r="D7" s="193" t="s">
        <v>291</v>
      </c>
      <c r="E7" s="195">
        <v>36368.19</v>
      </c>
    </row>
    <row r="8" spans="2:12" x14ac:dyDescent="0.25">
      <c r="B8" s="194">
        <v>44759</v>
      </c>
      <c r="C8" s="193" t="s">
        <v>254</v>
      </c>
      <c r="D8" s="193" t="s">
        <v>292</v>
      </c>
      <c r="E8" s="195">
        <v>32532.89</v>
      </c>
    </row>
    <row r="9" spans="2:12" x14ac:dyDescent="0.25">
      <c r="B9" s="194">
        <v>44752</v>
      </c>
      <c r="C9" s="193" t="s">
        <v>255</v>
      </c>
      <c r="D9" s="193" t="s">
        <v>291</v>
      </c>
      <c r="E9" s="195">
        <v>27638.77</v>
      </c>
    </row>
    <row r="10" spans="2:12" x14ac:dyDescent="0.25">
      <c r="B10" s="194">
        <v>44759</v>
      </c>
      <c r="C10" s="193" t="s">
        <v>254</v>
      </c>
      <c r="D10" s="193" t="s">
        <v>293</v>
      </c>
      <c r="E10" s="195">
        <v>14635.89</v>
      </c>
    </row>
    <row r="11" spans="2:12" x14ac:dyDescent="0.25">
      <c r="B11" s="194">
        <v>44751</v>
      </c>
      <c r="C11" s="193" t="s">
        <v>255</v>
      </c>
      <c r="D11" s="193" t="s">
        <v>294</v>
      </c>
      <c r="E11" s="195">
        <v>34372.400000000001</v>
      </c>
    </row>
    <row r="12" spans="2:12" x14ac:dyDescent="0.25">
      <c r="B12" s="194">
        <v>44749</v>
      </c>
      <c r="C12" s="193" t="s">
        <v>255</v>
      </c>
      <c r="D12" s="193" t="s">
        <v>295</v>
      </c>
      <c r="E12" s="195">
        <v>37088.49</v>
      </c>
    </row>
    <row r="13" spans="2:12" x14ac:dyDescent="0.25">
      <c r="B13" s="194">
        <v>44745</v>
      </c>
      <c r="C13" s="193" t="s">
        <v>255</v>
      </c>
      <c r="D13" s="193" t="s">
        <v>296</v>
      </c>
      <c r="E13" s="195">
        <v>24704.79</v>
      </c>
    </row>
    <row r="14" spans="2:12" x14ac:dyDescent="0.25">
      <c r="B14" s="194">
        <v>44755</v>
      </c>
      <c r="C14" s="193" t="s">
        <v>254</v>
      </c>
      <c r="D14" s="193" t="s">
        <v>297</v>
      </c>
      <c r="E14" s="195">
        <v>38171.46</v>
      </c>
    </row>
    <row r="15" spans="2:12" x14ac:dyDescent="0.25">
      <c r="B15" s="194">
        <v>44760</v>
      </c>
      <c r="C15" s="193" t="s">
        <v>30</v>
      </c>
      <c r="D15" s="193" t="s">
        <v>298</v>
      </c>
      <c r="E15" s="195">
        <v>28347.85</v>
      </c>
    </row>
    <row r="16" spans="2:12" x14ac:dyDescent="0.25">
      <c r="B16" s="194">
        <v>44772</v>
      </c>
      <c r="C16" s="193" t="s">
        <v>30</v>
      </c>
      <c r="D16" s="193" t="s">
        <v>299</v>
      </c>
      <c r="E16" s="195">
        <v>12746.14</v>
      </c>
    </row>
    <row r="17" spans="2:5" x14ac:dyDescent="0.25">
      <c r="B17" s="194">
        <v>44765</v>
      </c>
      <c r="C17" s="193" t="s">
        <v>255</v>
      </c>
      <c r="D17" s="193" t="s">
        <v>300</v>
      </c>
      <c r="E17" s="195">
        <v>24177.25</v>
      </c>
    </row>
    <row r="18" spans="2:5" x14ac:dyDescent="0.25">
      <c r="B18" s="194">
        <v>44771</v>
      </c>
      <c r="C18" s="193" t="s">
        <v>30</v>
      </c>
      <c r="D18" s="193" t="s">
        <v>301</v>
      </c>
      <c r="E18" s="195">
        <v>16007.05</v>
      </c>
    </row>
    <row r="19" spans="2:5" x14ac:dyDescent="0.25">
      <c r="B19" s="194">
        <v>44760</v>
      </c>
      <c r="C19" s="193" t="s">
        <v>254</v>
      </c>
      <c r="D19" s="193" t="s">
        <v>302</v>
      </c>
      <c r="E19" s="195">
        <v>44332.480000000003</v>
      </c>
    </row>
    <row r="20" spans="2:5" x14ac:dyDescent="0.25">
      <c r="B20" s="194">
        <v>44747</v>
      </c>
      <c r="C20" s="193" t="s">
        <v>253</v>
      </c>
      <c r="D20" s="193" t="s">
        <v>295</v>
      </c>
      <c r="E20" s="195">
        <v>33232.67</v>
      </c>
    </row>
    <row r="21" spans="2:5" x14ac:dyDescent="0.25">
      <c r="B21" s="194">
        <v>44766</v>
      </c>
      <c r="C21" s="193" t="s">
        <v>254</v>
      </c>
      <c r="D21" s="193" t="s">
        <v>293</v>
      </c>
      <c r="E21" s="195">
        <v>71245.42</v>
      </c>
    </row>
    <row r="22" spans="2:5" x14ac:dyDescent="0.25">
      <c r="B22" s="194">
        <v>44760</v>
      </c>
      <c r="C22" s="193" t="s">
        <v>254</v>
      </c>
      <c r="D22" s="193" t="s">
        <v>298</v>
      </c>
      <c r="E22" s="195">
        <v>32359.3</v>
      </c>
    </row>
    <row r="23" spans="2:5" x14ac:dyDescent="0.25">
      <c r="B23" s="194">
        <v>44771</v>
      </c>
      <c r="C23" s="193" t="s">
        <v>253</v>
      </c>
      <c r="D23" s="193" t="s">
        <v>302</v>
      </c>
      <c r="E23" s="195">
        <v>23631.69</v>
      </c>
    </row>
    <row r="24" spans="2:5" x14ac:dyDescent="0.25">
      <c r="B24" s="194">
        <v>44751</v>
      </c>
      <c r="C24" s="193" t="s">
        <v>30</v>
      </c>
      <c r="D24" s="193" t="s">
        <v>294</v>
      </c>
      <c r="E24" s="195">
        <v>13628.28</v>
      </c>
    </row>
    <row r="25" spans="2:5" x14ac:dyDescent="0.25">
      <c r="B25" s="194">
        <v>44757</v>
      </c>
      <c r="C25" s="193" t="s">
        <v>30</v>
      </c>
      <c r="D25" s="193" t="s">
        <v>298</v>
      </c>
      <c r="E25" s="195">
        <v>48261.919999999998</v>
      </c>
    </row>
    <row r="26" spans="2:5" x14ac:dyDescent="0.25">
      <c r="B26" s="194">
        <v>44752</v>
      </c>
      <c r="C26" s="193" t="s">
        <v>255</v>
      </c>
      <c r="D26" s="193" t="s">
        <v>303</v>
      </c>
      <c r="E26" s="195">
        <v>11177.42</v>
      </c>
    </row>
    <row r="27" spans="2:5" x14ac:dyDescent="0.25">
      <c r="B27" s="194">
        <v>44772</v>
      </c>
      <c r="C27" s="193" t="s">
        <v>255</v>
      </c>
      <c r="D27" s="193" t="s">
        <v>297</v>
      </c>
      <c r="E27" s="195">
        <v>47571.98</v>
      </c>
    </row>
    <row r="28" spans="2:5" x14ac:dyDescent="0.25">
      <c r="B28" s="194">
        <v>44750</v>
      </c>
      <c r="C28" s="193" t="s">
        <v>253</v>
      </c>
      <c r="D28" s="193" t="s">
        <v>303</v>
      </c>
      <c r="E28" s="195">
        <v>40004.629999999997</v>
      </c>
    </row>
    <row r="29" spans="2:5" x14ac:dyDescent="0.25">
      <c r="B29" s="194">
        <v>44762</v>
      </c>
      <c r="C29" s="193" t="s">
        <v>30</v>
      </c>
      <c r="D29" s="193" t="s">
        <v>304</v>
      </c>
      <c r="E29" s="195">
        <v>23528.799999999999</v>
      </c>
    </row>
    <row r="30" spans="2:5" x14ac:dyDescent="0.25">
      <c r="B30" s="194">
        <v>44752</v>
      </c>
      <c r="C30" s="193" t="s">
        <v>255</v>
      </c>
      <c r="D30" s="193" t="s">
        <v>295</v>
      </c>
      <c r="E30" s="195">
        <v>40585.61</v>
      </c>
    </row>
    <row r="31" spans="2:5" x14ac:dyDescent="0.25">
      <c r="B31" s="194">
        <v>44752</v>
      </c>
      <c r="C31" s="193" t="s">
        <v>255</v>
      </c>
      <c r="D31" s="193" t="s">
        <v>295</v>
      </c>
      <c r="E31" s="195">
        <v>12596.67</v>
      </c>
    </row>
    <row r="32" spans="2:5" x14ac:dyDescent="0.25">
      <c r="B32" s="194">
        <v>44773</v>
      </c>
      <c r="C32" s="193" t="s">
        <v>253</v>
      </c>
      <c r="D32" s="193" t="s">
        <v>293</v>
      </c>
      <c r="E32" s="195">
        <v>39140.67</v>
      </c>
    </row>
    <row r="33" spans="2:5" x14ac:dyDescent="0.25">
      <c r="B33" s="194">
        <v>44758</v>
      </c>
      <c r="C33" s="193" t="s">
        <v>253</v>
      </c>
      <c r="D33" s="193" t="s">
        <v>305</v>
      </c>
      <c r="E33" s="195">
        <v>47734.35</v>
      </c>
    </row>
    <row r="34" spans="2:5" x14ac:dyDescent="0.25">
      <c r="B34" s="194">
        <v>44773</v>
      </c>
      <c r="C34" s="193" t="s">
        <v>30</v>
      </c>
      <c r="D34" s="193" t="s">
        <v>306</v>
      </c>
      <c r="E34" s="195">
        <v>49964.14</v>
      </c>
    </row>
    <row r="35" spans="2:5" x14ac:dyDescent="0.25">
      <c r="B35" s="194">
        <v>44769</v>
      </c>
      <c r="C35" s="193" t="s">
        <v>253</v>
      </c>
      <c r="D35" s="193" t="s">
        <v>295</v>
      </c>
      <c r="E35" s="195">
        <v>16543.25</v>
      </c>
    </row>
    <row r="36" spans="2:5" x14ac:dyDescent="0.25">
      <c r="B36" s="194">
        <v>44751</v>
      </c>
      <c r="C36" s="193" t="s">
        <v>254</v>
      </c>
      <c r="D36" s="193" t="s">
        <v>307</v>
      </c>
      <c r="E36" s="195">
        <v>54714.36</v>
      </c>
    </row>
    <row r="37" spans="2:5" x14ac:dyDescent="0.25">
      <c r="B37" s="194">
        <v>44762</v>
      </c>
      <c r="C37" s="193" t="s">
        <v>254</v>
      </c>
      <c r="D37" s="193" t="s">
        <v>304</v>
      </c>
      <c r="E37" s="195">
        <v>52705.49</v>
      </c>
    </row>
    <row r="38" spans="2:5" x14ac:dyDescent="0.25">
      <c r="B38" s="194">
        <v>44743</v>
      </c>
      <c r="C38" s="193" t="s">
        <v>253</v>
      </c>
      <c r="D38" s="193" t="s">
        <v>296</v>
      </c>
      <c r="E38" s="195">
        <v>31849.47</v>
      </c>
    </row>
    <row r="39" spans="2:5" x14ac:dyDescent="0.25">
      <c r="B39" s="194">
        <v>44751</v>
      </c>
      <c r="C39" s="193" t="s">
        <v>253</v>
      </c>
      <c r="D39" s="193" t="s">
        <v>297</v>
      </c>
      <c r="E39" s="195">
        <v>21385.39</v>
      </c>
    </row>
    <row r="40" spans="2:5" x14ac:dyDescent="0.25">
      <c r="B40" s="194">
        <v>44755</v>
      </c>
      <c r="C40" s="193" t="s">
        <v>254</v>
      </c>
      <c r="D40" s="193" t="s">
        <v>308</v>
      </c>
      <c r="E40" s="195">
        <v>29228.44</v>
      </c>
    </row>
    <row r="41" spans="2:5" x14ac:dyDescent="0.25">
      <c r="B41" s="194">
        <v>44756</v>
      </c>
      <c r="C41" s="193" t="s">
        <v>254</v>
      </c>
      <c r="D41" s="193" t="s">
        <v>302</v>
      </c>
      <c r="E41" s="195">
        <v>61043.19</v>
      </c>
    </row>
    <row r="42" spans="2:5" x14ac:dyDescent="0.25">
      <c r="B42" s="194">
        <v>44744</v>
      </c>
      <c r="C42" s="193" t="s">
        <v>255</v>
      </c>
      <c r="D42" s="193" t="s">
        <v>303</v>
      </c>
      <c r="E42" s="195">
        <v>51255.23</v>
      </c>
    </row>
    <row r="43" spans="2:5" x14ac:dyDescent="0.25">
      <c r="B43" s="194">
        <v>44769</v>
      </c>
      <c r="C43" s="193" t="s">
        <v>253</v>
      </c>
      <c r="D43" s="193" t="s">
        <v>309</v>
      </c>
      <c r="E43" s="195">
        <v>13206.49</v>
      </c>
    </row>
    <row r="44" spans="2:5" x14ac:dyDescent="0.25">
      <c r="B44" s="194">
        <v>44752</v>
      </c>
      <c r="C44" s="193" t="s">
        <v>254</v>
      </c>
      <c r="D44" s="193" t="s">
        <v>310</v>
      </c>
      <c r="E44" s="195">
        <v>51678.83</v>
      </c>
    </row>
    <row r="45" spans="2:5" x14ac:dyDescent="0.25">
      <c r="B45" s="194">
        <v>44765</v>
      </c>
      <c r="C45" s="193" t="s">
        <v>253</v>
      </c>
      <c r="D45" s="193" t="s">
        <v>301</v>
      </c>
      <c r="E45" s="195">
        <v>54859.02</v>
      </c>
    </row>
    <row r="46" spans="2:5" x14ac:dyDescent="0.25">
      <c r="B46" s="194">
        <v>44766</v>
      </c>
      <c r="C46" s="193" t="s">
        <v>253</v>
      </c>
      <c r="D46" s="193" t="s">
        <v>311</v>
      </c>
      <c r="E46" s="195">
        <v>46497.47</v>
      </c>
    </row>
    <row r="47" spans="2:5" x14ac:dyDescent="0.25">
      <c r="B47" s="194">
        <v>44752</v>
      </c>
      <c r="C47" s="193" t="s">
        <v>253</v>
      </c>
      <c r="D47" s="193" t="s">
        <v>301</v>
      </c>
      <c r="E47" s="195">
        <v>16147.47</v>
      </c>
    </row>
    <row r="48" spans="2:5" x14ac:dyDescent="0.25">
      <c r="B48" s="194">
        <v>44762</v>
      </c>
      <c r="C48" s="193" t="s">
        <v>254</v>
      </c>
      <c r="D48" s="193" t="s">
        <v>303</v>
      </c>
      <c r="E48" s="195">
        <v>34898.17</v>
      </c>
    </row>
    <row r="49" spans="2:5" x14ac:dyDescent="0.25">
      <c r="B49" s="194">
        <v>44753</v>
      </c>
      <c r="C49" s="193" t="s">
        <v>253</v>
      </c>
      <c r="D49" s="193" t="s">
        <v>312</v>
      </c>
      <c r="E49" s="195">
        <v>17296.310000000001</v>
      </c>
    </row>
    <row r="50" spans="2:5" x14ac:dyDescent="0.25">
      <c r="B50" s="194">
        <v>44759</v>
      </c>
      <c r="C50" s="193" t="s">
        <v>254</v>
      </c>
      <c r="D50" s="193" t="s">
        <v>291</v>
      </c>
      <c r="E50" s="195">
        <v>19047.7</v>
      </c>
    </row>
    <row r="51" spans="2:5" x14ac:dyDescent="0.25">
      <c r="B51" s="194">
        <v>44766</v>
      </c>
      <c r="C51" s="193" t="s">
        <v>255</v>
      </c>
      <c r="D51" s="193" t="s">
        <v>300</v>
      </c>
      <c r="E51" s="195">
        <v>52856.78</v>
      </c>
    </row>
    <row r="52" spans="2:5" x14ac:dyDescent="0.25">
      <c r="B52" s="194">
        <v>44754</v>
      </c>
      <c r="C52" s="193" t="s">
        <v>30</v>
      </c>
      <c r="D52" s="193" t="s">
        <v>313</v>
      </c>
      <c r="E52" s="195">
        <v>29177.41</v>
      </c>
    </row>
    <row r="53" spans="2:5" x14ac:dyDescent="0.25">
      <c r="B53" s="194">
        <v>44772</v>
      </c>
      <c r="C53" s="193" t="s">
        <v>254</v>
      </c>
      <c r="D53" s="193" t="s">
        <v>311</v>
      </c>
      <c r="E53" s="195">
        <v>41334.58</v>
      </c>
    </row>
    <row r="54" spans="2:5" x14ac:dyDescent="0.25">
      <c r="B54" s="194">
        <v>44745</v>
      </c>
      <c r="C54" s="193" t="s">
        <v>30</v>
      </c>
      <c r="D54" s="193" t="s">
        <v>295</v>
      </c>
      <c r="E54" s="195">
        <v>46394.22</v>
      </c>
    </row>
    <row r="55" spans="2:5" x14ac:dyDescent="0.25">
      <c r="B55" s="194">
        <v>44757</v>
      </c>
      <c r="C55" s="193" t="s">
        <v>255</v>
      </c>
      <c r="D55" s="193" t="s">
        <v>293</v>
      </c>
      <c r="E55" s="195">
        <v>41930.300000000003</v>
      </c>
    </row>
    <row r="56" spans="2:5" x14ac:dyDescent="0.25">
      <c r="B56" s="194">
        <v>44747</v>
      </c>
      <c r="C56" s="193" t="s">
        <v>30</v>
      </c>
      <c r="D56" s="193" t="s">
        <v>295</v>
      </c>
      <c r="E56" s="195">
        <v>38800.94</v>
      </c>
    </row>
    <row r="57" spans="2:5" x14ac:dyDescent="0.25">
      <c r="B57" s="194">
        <v>44761</v>
      </c>
      <c r="C57" s="193" t="s">
        <v>255</v>
      </c>
      <c r="D57" s="193" t="s">
        <v>300</v>
      </c>
      <c r="E57" s="195">
        <v>51842.64</v>
      </c>
    </row>
    <row r="58" spans="2:5" x14ac:dyDescent="0.25">
      <c r="B58" s="194">
        <v>44744</v>
      </c>
      <c r="C58" s="193" t="s">
        <v>255</v>
      </c>
      <c r="D58" s="193" t="s">
        <v>292</v>
      </c>
      <c r="E58" s="195">
        <v>15040.56</v>
      </c>
    </row>
    <row r="59" spans="2:5" x14ac:dyDescent="0.25">
      <c r="B59" s="194">
        <v>44761</v>
      </c>
      <c r="C59" s="193" t="s">
        <v>254</v>
      </c>
      <c r="D59" s="193" t="s">
        <v>314</v>
      </c>
      <c r="E59" s="195">
        <v>37759.58</v>
      </c>
    </row>
    <row r="60" spans="2:5" x14ac:dyDescent="0.25">
      <c r="B60" s="194">
        <v>44772</v>
      </c>
      <c r="C60" s="193" t="s">
        <v>30</v>
      </c>
      <c r="D60" s="193" t="s">
        <v>313</v>
      </c>
      <c r="E60" s="195">
        <v>36042.65</v>
      </c>
    </row>
    <row r="61" spans="2:5" x14ac:dyDescent="0.25">
      <c r="B61" s="194">
        <v>44762</v>
      </c>
      <c r="C61" s="193" t="s">
        <v>30</v>
      </c>
      <c r="D61" s="193" t="s">
        <v>302</v>
      </c>
      <c r="E61" s="195">
        <v>68465.100000000006</v>
      </c>
    </row>
    <row r="62" spans="2:5" x14ac:dyDescent="0.25">
      <c r="B62" s="194">
        <v>44771</v>
      </c>
      <c r="C62" s="193" t="s">
        <v>30</v>
      </c>
      <c r="D62" s="193" t="s">
        <v>315</v>
      </c>
      <c r="E62" s="195">
        <v>23599.08</v>
      </c>
    </row>
    <row r="63" spans="2:5" x14ac:dyDescent="0.25">
      <c r="B63" s="194">
        <v>44770</v>
      </c>
      <c r="C63" s="193" t="s">
        <v>254</v>
      </c>
      <c r="D63" s="193" t="s">
        <v>305</v>
      </c>
      <c r="E63" s="195">
        <v>38026.9</v>
      </c>
    </row>
    <row r="64" spans="2:5" x14ac:dyDescent="0.25">
      <c r="B64" s="194">
        <v>44749</v>
      </c>
      <c r="C64" s="193" t="s">
        <v>30</v>
      </c>
      <c r="D64" s="193" t="s">
        <v>312</v>
      </c>
      <c r="E64" s="195">
        <v>24981.95</v>
      </c>
    </row>
    <row r="65" spans="2:5" x14ac:dyDescent="0.25">
      <c r="B65" s="194">
        <v>44760</v>
      </c>
      <c r="C65" s="193" t="s">
        <v>254</v>
      </c>
      <c r="D65" s="193" t="s">
        <v>302</v>
      </c>
      <c r="E65" s="195">
        <v>32145.360000000001</v>
      </c>
    </row>
    <row r="66" spans="2:5" x14ac:dyDescent="0.25">
      <c r="B66" s="194">
        <v>44766</v>
      </c>
      <c r="C66" s="193" t="s">
        <v>30</v>
      </c>
      <c r="D66" s="193" t="s">
        <v>291</v>
      </c>
      <c r="E66" s="195">
        <v>36503.57</v>
      </c>
    </row>
    <row r="67" spans="2:5" x14ac:dyDescent="0.25">
      <c r="B67" s="194">
        <v>44747</v>
      </c>
      <c r="C67" s="193" t="s">
        <v>255</v>
      </c>
      <c r="D67" s="193" t="s">
        <v>311</v>
      </c>
      <c r="E67" s="195">
        <v>13142.83</v>
      </c>
    </row>
    <row r="68" spans="2:5" x14ac:dyDescent="0.25">
      <c r="B68" s="194">
        <v>44745</v>
      </c>
      <c r="C68" s="193" t="s">
        <v>30</v>
      </c>
      <c r="D68" s="193" t="s">
        <v>294</v>
      </c>
      <c r="E68" s="195">
        <v>11197.38</v>
      </c>
    </row>
    <row r="69" spans="2:5" x14ac:dyDescent="0.25">
      <c r="B69" s="194">
        <v>44745</v>
      </c>
      <c r="C69" s="193" t="s">
        <v>30</v>
      </c>
      <c r="D69" s="193" t="s">
        <v>293</v>
      </c>
      <c r="E69" s="195">
        <v>11498.82</v>
      </c>
    </row>
    <row r="70" spans="2:5" x14ac:dyDescent="0.25">
      <c r="B70" s="194">
        <v>44751</v>
      </c>
      <c r="C70" s="193" t="s">
        <v>254</v>
      </c>
      <c r="D70" s="193" t="s">
        <v>292</v>
      </c>
      <c r="E70" s="195">
        <v>16502.87</v>
      </c>
    </row>
    <row r="71" spans="2:5" x14ac:dyDescent="0.25">
      <c r="B71" s="194">
        <v>44750</v>
      </c>
      <c r="C71" s="193" t="s">
        <v>253</v>
      </c>
      <c r="D71" s="193" t="s">
        <v>316</v>
      </c>
      <c r="E71" s="195">
        <v>45111.96</v>
      </c>
    </row>
    <row r="72" spans="2:5" x14ac:dyDescent="0.25">
      <c r="B72" s="194">
        <v>44749</v>
      </c>
      <c r="C72" s="193" t="s">
        <v>255</v>
      </c>
      <c r="D72" s="193" t="s">
        <v>301</v>
      </c>
      <c r="E72" s="195">
        <v>17126.05</v>
      </c>
    </row>
    <row r="73" spans="2:5" x14ac:dyDescent="0.25">
      <c r="B73" s="194">
        <v>44773</v>
      </c>
      <c r="C73" s="193" t="s">
        <v>254</v>
      </c>
      <c r="D73" s="193" t="s">
        <v>306</v>
      </c>
      <c r="E73" s="195">
        <v>44088.86</v>
      </c>
    </row>
    <row r="74" spans="2:5" x14ac:dyDescent="0.25">
      <c r="B74" s="194">
        <v>44765</v>
      </c>
      <c r="C74" s="193" t="s">
        <v>253</v>
      </c>
      <c r="D74" s="193" t="s">
        <v>304</v>
      </c>
      <c r="E74" s="195">
        <v>12508.49</v>
      </c>
    </row>
    <row r="75" spans="2:5" x14ac:dyDescent="0.25">
      <c r="B75" s="194">
        <v>44757</v>
      </c>
      <c r="C75" s="193" t="s">
        <v>30</v>
      </c>
      <c r="D75" s="193" t="s">
        <v>299</v>
      </c>
      <c r="E75" s="195">
        <v>20214.48</v>
      </c>
    </row>
    <row r="76" spans="2:5" x14ac:dyDescent="0.25">
      <c r="B76" s="194">
        <v>44753</v>
      </c>
      <c r="C76" s="193" t="s">
        <v>253</v>
      </c>
      <c r="D76" s="193" t="s">
        <v>300</v>
      </c>
      <c r="E76" s="195">
        <v>47044.93</v>
      </c>
    </row>
    <row r="77" spans="2:5" x14ac:dyDescent="0.25">
      <c r="B77" s="194">
        <v>44769</v>
      </c>
      <c r="C77" s="193" t="s">
        <v>30</v>
      </c>
      <c r="D77" s="193" t="s">
        <v>297</v>
      </c>
      <c r="E77" s="195">
        <v>53428.75</v>
      </c>
    </row>
    <row r="78" spans="2:5" x14ac:dyDescent="0.25">
      <c r="B78" s="194">
        <v>44748</v>
      </c>
      <c r="C78" s="193" t="s">
        <v>255</v>
      </c>
      <c r="D78" s="193" t="s">
        <v>315</v>
      </c>
      <c r="E78" s="195">
        <v>40460.959999999999</v>
      </c>
    </row>
    <row r="79" spans="2:5" x14ac:dyDescent="0.25">
      <c r="B79" s="194">
        <v>44769</v>
      </c>
      <c r="C79" s="193" t="s">
        <v>254</v>
      </c>
      <c r="D79" s="193" t="s">
        <v>301</v>
      </c>
      <c r="E79" s="195">
        <v>40221.06</v>
      </c>
    </row>
    <row r="80" spans="2:5" x14ac:dyDescent="0.25">
      <c r="B80" s="194">
        <v>44766</v>
      </c>
      <c r="C80" s="193" t="s">
        <v>253</v>
      </c>
      <c r="D80" s="193" t="s">
        <v>308</v>
      </c>
      <c r="E80" s="195">
        <v>46538.78</v>
      </c>
    </row>
    <row r="81" spans="2:10" x14ac:dyDescent="0.25">
      <c r="B81" s="194">
        <v>44762</v>
      </c>
      <c r="C81" s="193" t="s">
        <v>254</v>
      </c>
      <c r="D81" s="193" t="s">
        <v>303</v>
      </c>
      <c r="E81" s="195">
        <v>45051.99</v>
      </c>
    </row>
    <row r="82" spans="2:10" x14ac:dyDescent="0.25">
      <c r="B82" s="194">
        <v>44770</v>
      </c>
      <c r="C82" s="193" t="s">
        <v>254</v>
      </c>
      <c r="D82" s="193" t="s">
        <v>314</v>
      </c>
      <c r="E82" s="195">
        <v>20479.189999999999</v>
      </c>
    </row>
    <row r="83" spans="2:10" x14ac:dyDescent="0.25">
      <c r="B83" s="194">
        <v>44759</v>
      </c>
      <c r="C83" s="193" t="s">
        <v>255</v>
      </c>
      <c r="D83" s="193" t="s">
        <v>307</v>
      </c>
      <c r="E83" s="195">
        <v>16727.59</v>
      </c>
    </row>
    <row r="84" spans="2:10" x14ac:dyDescent="0.25">
      <c r="B84" s="194">
        <v>44751</v>
      </c>
      <c r="C84" s="193" t="s">
        <v>30</v>
      </c>
      <c r="D84" s="193" t="s">
        <v>303</v>
      </c>
      <c r="E84" s="195">
        <v>32913.74</v>
      </c>
    </row>
    <row r="85" spans="2:10" x14ac:dyDescent="0.25">
      <c r="B85" s="194">
        <v>44762</v>
      </c>
      <c r="C85" s="193" t="s">
        <v>255</v>
      </c>
      <c r="D85" s="193" t="s">
        <v>315</v>
      </c>
      <c r="E85" s="195">
        <v>21870.240000000002</v>
      </c>
    </row>
    <row r="86" spans="2:10" x14ac:dyDescent="0.25">
      <c r="B86" s="194">
        <v>44767</v>
      </c>
      <c r="C86" s="193" t="s">
        <v>253</v>
      </c>
      <c r="D86" s="193" t="s">
        <v>314</v>
      </c>
      <c r="E86" s="195">
        <v>22275.29</v>
      </c>
    </row>
    <row r="87" spans="2:10" x14ac:dyDescent="0.25">
      <c r="B87" s="194">
        <v>44758</v>
      </c>
      <c r="C87" s="193" t="s">
        <v>30</v>
      </c>
      <c r="D87" s="193" t="s">
        <v>313</v>
      </c>
      <c r="E87" s="195">
        <v>51974.720000000001</v>
      </c>
    </row>
    <row r="88" spans="2:10" x14ac:dyDescent="0.25">
      <c r="B88" s="194">
        <v>44769</v>
      </c>
      <c r="C88" s="193" t="s">
        <v>255</v>
      </c>
      <c r="D88" s="193" t="s">
        <v>315</v>
      </c>
      <c r="E88" s="195">
        <v>35437.43</v>
      </c>
    </row>
    <row r="89" spans="2:10" x14ac:dyDescent="0.25">
      <c r="B89" s="194">
        <v>44752</v>
      </c>
      <c r="C89" s="193" t="s">
        <v>254</v>
      </c>
      <c r="D89" s="193" t="s">
        <v>305</v>
      </c>
      <c r="E89" s="195">
        <v>27940.81</v>
      </c>
    </row>
    <row r="90" spans="2:10" x14ac:dyDescent="0.25">
      <c r="B90" s="194">
        <v>44769</v>
      </c>
      <c r="C90" s="193" t="s">
        <v>253</v>
      </c>
      <c r="D90" s="193" t="s">
        <v>311</v>
      </c>
      <c r="E90" s="195">
        <v>11967.16</v>
      </c>
    </row>
    <row r="91" spans="2:10" x14ac:dyDescent="0.25">
      <c r="B91" s="194">
        <v>44752</v>
      </c>
      <c r="C91" s="193" t="s">
        <v>30</v>
      </c>
      <c r="D91" s="193" t="s">
        <v>303</v>
      </c>
      <c r="E91" s="195">
        <v>37356.25</v>
      </c>
    </row>
    <row r="92" spans="2:10" x14ac:dyDescent="0.25">
      <c r="B92" s="194">
        <v>44748</v>
      </c>
      <c r="C92" s="193" t="s">
        <v>253</v>
      </c>
      <c r="D92" s="193" t="s">
        <v>307</v>
      </c>
      <c r="E92" s="195">
        <v>27474.82</v>
      </c>
    </row>
    <row r="93" spans="2:10" x14ac:dyDescent="0.25">
      <c r="G93" s="194">
        <v>44771</v>
      </c>
      <c r="H93" s="193" t="s">
        <v>255</v>
      </c>
      <c r="I93" s="193" t="s">
        <v>314</v>
      </c>
      <c r="J93" s="195">
        <v>18020.810000000001</v>
      </c>
    </row>
    <row r="94" spans="2:10" x14ac:dyDescent="0.25">
      <c r="G94" s="194">
        <v>44756</v>
      </c>
      <c r="H94" s="193" t="s">
        <v>254</v>
      </c>
      <c r="I94" s="193" t="s">
        <v>309</v>
      </c>
      <c r="J94" s="195">
        <v>12150.4</v>
      </c>
    </row>
    <row r="95" spans="2:10" x14ac:dyDescent="0.25">
      <c r="G95" s="194">
        <v>44767</v>
      </c>
      <c r="H95" s="193" t="s">
        <v>254</v>
      </c>
      <c r="I95" s="193" t="s">
        <v>300</v>
      </c>
      <c r="J95" s="195">
        <v>35545.25</v>
      </c>
    </row>
    <row r="96" spans="2:10" x14ac:dyDescent="0.25">
      <c r="G96" s="194">
        <v>44757</v>
      </c>
      <c r="H96" s="193" t="s">
        <v>253</v>
      </c>
      <c r="I96" s="193" t="s">
        <v>299</v>
      </c>
      <c r="J96" s="195">
        <v>52252.04</v>
      </c>
    </row>
    <row r="97" spans="7:10" x14ac:dyDescent="0.25">
      <c r="G97" s="194">
        <v>44760</v>
      </c>
      <c r="H97" s="193" t="s">
        <v>255</v>
      </c>
      <c r="I97" s="193" t="s">
        <v>316</v>
      </c>
      <c r="J97" s="195">
        <v>19660.14</v>
      </c>
    </row>
    <row r="98" spans="7:10" x14ac:dyDescent="0.25">
      <c r="G98" s="194">
        <v>44747</v>
      </c>
      <c r="H98" s="193" t="s">
        <v>253</v>
      </c>
      <c r="I98" s="193" t="s">
        <v>306</v>
      </c>
      <c r="J98" s="195">
        <v>25518.5</v>
      </c>
    </row>
    <row r="99" spans="7:10" x14ac:dyDescent="0.25">
      <c r="G99" s="194">
        <v>44765</v>
      </c>
      <c r="H99" s="193" t="s">
        <v>255</v>
      </c>
      <c r="I99" s="193" t="s">
        <v>295</v>
      </c>
      <c r="J99" s="195">
        <v>21918.01</v>
      </c>
    </row>
    <row r="100" spans="7:10" x14ac:dyDescent="0.25">
      <c r="G100" s="194">
        <v>44757</v>
      </c>
      <c r="H100" s="193" t="s">
        <v>253</v>
      </c>
      <c r="I100" s="193" t="s">
        <v>310</v>
      </c>
      <c r="J100" s="195">
        <v>42817.63</v>
      </c>
    </row>
    <row r="101" spans="7:10" x14ac:dyDescent="0.25">
      <c r="G101" s="194">
        <v>44760</v>
      </c>
      <c r="H101" s="193" t="s">
        <v>30</v>
      </c>
      <c r="I101" s="193" t="s">
        <v>312</v>
      </c>
      <c r="J101" s="195">
        <v>71123.28</v>
      </c>
    </row>
    <row r="102" spans="7:10" x14ac:dyDescent="0.25">
      <c r="G102" s="194">
        <v>44751</v>
      </c>
      <c r="H102" s="193" t="s">
        <v>253</v>
      </c>
      <c r="I102" s="193" t="s">
        <v>295</v>
      </c>
      <c r="J102" s="195">
        <v>11671.9</v>
      </c>
    </row>
    <row r="103" spans="7:10" x14ac:dyDescent="0.25">
      <c r="G103" s="194">
        <v>44767</v>
      </c>
      <c r="H103" s="193" t="s">
        <v>511</v>
      </c>
      <c r="I103" s="193" t="s">
        <v>305</v>
      </c>
      <c r="J103" s="195">
        <v>49962.37</v>
      </c>
    </row>
    <row r="104" spans="7:10" x14ac:dyDescent="0.25">
      <c r="G104" s="194">
        <v>44750</v>
      </c>
      <c r="H104" s="193" t="s">
        <v>254</v>
      </c>
      <c r="I104" s="193" t="s">
        <v>297</v>
      </c>
      <c r="J104" s="195">
        <v>44583.8</v>
      </c>
    </row>
    <row r="105" spans="7:10" x14ac:dyDescent="0.25">
      <c r="G105" s="194">
        <v>44768</v>
      </c>
      <c r="H105" s="193" t="s">
        <v>511</v>
      </c>
      <c r="I105" s="193" t="s">
        <v>308</v>
      </c>
      <c r="J105" s="195">
        <v>31253.16</v>
      </c>
    </row>
    <row r="106" spans="7:10" x14ac:dyDescent="0.25">
      <c r="G106" s="194">
        <v>44749</v>
      </c>
      <c r="H106" s="193" t="s">
        <v>253</v>
      </c>
      <c r="I106" s="193" t="s">
        <v>313</v>
      </c>
      <c r="J106" s="195">
        <v>97008.74</v>
      </c>
    </row>
    <row r="107" spans="7:10" x14ac:dyDescent="0.25">
      <c r="G107" s="194">
        <v>44754</v>
      </c>
      <c r="H107" s="193" t="s">
        <v>255</v>
      </c>
      <c r="I107" s="193" t="s">
        <v>301</v>
      </c>
      <c r="J107" s="195">
        <v>25540.23</v>
      </c>
    </row>
    <row r="108" spans="7:10" x14ac:dyDescent="0.25">
      <c r="G108" s="194">
        <v>44758</v>
      </c>
      <c r="H108" s="193" t="s">
        <v>511</v>
      </c>
      <c r="I108" s="193" t="s">
        <v>315</v>
      </c>
      <c r="J108" s="195">
        <v>54182.63</v>
      </c>
    </row>
    <row r="109" spans="7:10" x14ac:dyDescent="0.25">
      <c r="G109" s="194">
        <v>44750</v>
      </c>
      <c r="H109" s="193" t="s">
        <v>30</v>
      </c>
      <c r="I109" s="193" t="s">
        <v>298</v>
      </c>
      <c r="J109" s="195">
        <v>45047.97</v>
      </c>
    </row>
  </sheetData>
  <pageMargins left="0.7" right="0.7" top="0.75" bottom="0.75" header="0.3" footer="0.3"/>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DDC18-8E9E-4DDA-A6D1-8809E98C0E89}">
  <sheetPr>
    <tabColor rgb="FFFF0000"/>
  </sheetPr>
  <dimension ref="B2:L109"/>
  <sheetViews>
    <sheetView zoomScale="115" zoomScaleNormal="115" workbookViewId="0"/>
  </sheetViews>
  <sheetFormatPr defaultRowHeight="15" x14ac:dyDescent="0.25"/>
  <cols>
    <col min="1" max="1" width="3" customWidth="1"/>
    <col min="2" max="3" width="11" customWidth="1"/>
    <col min="4" max="4" width="14.7109375" customWidth="1"/>
    <col min="5" max="5" width="12.5703125" customWidth="1"/>
    <col min="6" max="6" width="10.5703125" customWidth="1"/>
    <col min="7" max="7" width="11.28515625" customWidth="1"/>
    <col min="8" max="8" width="14.28515625" customWidth="1"/>
    <col min="9" max="9" width="10.5703125" customWidth="1"/>
    <col min="10" max="10" width="12.140625" customWidth="1"/>
  </cols>
  <sheetData>
    <row r="2" spans="2:12" x14ac:dyDescent="0.25">
      <c r="B2" s="24" t="s">
        <v>539</v>
      </c>
      <c r="C2" s="25"/>
      <c r="D2" s="25"/>
      <c r="E2" s="25"/>
      <c r="F2" s="25"/>
      <c r="G2" s="25"/>
      <c r="H2" s="25"/>
      <c r="I2" s="25"/>
      <c r="J2" s="25"/>
      <c r="K2" s="25"/>
      <c r="L2" s="26"/>
    </row>
    <row r="3" spans="2:12" x14ac:dyDescent="0.25">
      <c r="B3" s="27" t="s">
        <v>538</v>
      </c>
      <c r="C3" s="28"/>
      <c r="D3" s="28"/>
      <c r="E3" s="28"/>
      <c r="F3" s="28"/>
      <c r="G3" s="28"/>
      <c r="H3" s="28"/>
      <c r="I3" s="28"/>
      <c r="J3" s="28"/>
      <c r="K3" s="28"/>
      <c r="L3" s="29"/>
    </row>
    <row r="4" spans="2:12" x14ac:dyDescent="0.25">
      <c r="B4" s="30" t="s">
        <v>540</v>
      </c>
      <c r="C4" s="31"/>
      <c r="D4" s="31"/>
      <c r="E4" s="31"/>
      <c r="F4" s="31"/>
      <c r="G4" s="31"/>
      <c r="H4" s="31"/>
      <c r="I4" s="31"/>
      <c r="J4" s="31"/>
      <c r="K4" s="31"/>
      <c r="L4" s="32"/>
    </row>
    <row r="6" spans="2:12" x14ac:dyDescent="0.25">
      <c r="B6" t="s">
        <v>23</v>
      </c>
      <c r="C6" t="s">
        <v>232</v>
      </c>
      <c r="D6" t="s">
        <v>264</v>
      </c>
      <c r="E6" t="s">
        <v>262</v>
      </c>
      <c r="G6" s="36" t="s">
        <v>541</v>
      </c>
      <c r="H6" s="36" t="s">
        <v>542</v>
      </c>
    </row>
    <row r="7" spans="2:12" x14ac:dyDescent="0.25">
      <c r="B7" s="194">
        <v>44761</v>
      </c>
      <c r="C7" s="193" t="s">
        <v>253</v>
      </c>
      <c r="D7" s="193" t="s">
        <v>291</v>
      </c>
      <c r="E7" s="195">
        <v>36368.19</v>
      </c>
      <c r="G7" t="str" cm="1">
        <f t="array" ref="G7:G11">_xlfn._xlws.SORT(_xlfn.UNIQUE(Homework04TableAnswer[Product]))</f>
        <v>Aspen</v>
      </c>
      <c r="H7" s="62" cm="1">
        <f t="array" ref="H7:H11">SUMIFS(Homework04TableAnswer[Sales ($)],Homework04TableAnswer[Product],_xlfn.ANCHORARRAY(G7))</f>
        <v>972424.2699999999</v>
      </c>
    </row>
    <row r="8" spans="2:12" x14ac:dyDescent="0.25">
      <c r="B8" s="194">
        <v>44759</v>
      </c>
      <c r="C8" s="193" t="s">
        <v>254</v>
      </c>
      <c r="D8" s="193" t="s">
        <v>292</v>
      </c>
      <c r="E8" s="195">
        <v>32532.89</v>
      </c>
      <c r="G8" t="str">
        <v>Carlota</v>
      </c>
      <c r="H8" s="62">
        <v>880087.31000000017</v>
      </c>
    </row>
    <row r="9" spans="2:12" x14ac:dyDescent="0.25">
      <c r="B9" s="194">
        <v>44752</v>
      </c>
      <c r="C9" s="193" t="s">
        <v>255</v>
      </c>
      <c r="D9" s="193" t="s">
        <v>291</v>
      </c>
      <c r="E9" s="195">
        <v>27638.77</v>
      </c>
      <c r="G9" t="str">
        <v>Quad</v>
      </c>
      <c r="H9" s="62">
        <v>831204.49</v>
      </c>
    </row>
    <row r="10" spans="2:12" x14ac:dyDescent="0.25">
      <c r="B10" s="194">
        <v>44759</v>
      </c>
      <c r="C10" s="193" t="s">
        <v>254</v>
      </c>
      <c r="D10" s="193" t="s">
        <v>293</v>
      </c>
      <c r="E10" s="195">
        <v>14635.89</v>
      </c>
      <c r="G10" t="str">
        <v>Sunshine</v>
      </c>
      <c r="H10" s="62">
        <v>135398.16</v>
      </c>
    </row>
    <row r="11" spans="2:12" x14ac:dyDescent="0.25">
      <c r="B11" s="194">
        <v>44751</v>
      </c>
      <c r="C11" s="193" t="s">
        <v>255</v>
      </c>
      <c r="D11" s="193" t="s">
        <v>294</v>
      </c>
      <c r="E11" s="195">
        <v>34372.400000000001</v>
      </c>
      <c r="G11" t="str">
        <v>Yanaki</v>
      </c>
      <c r="H11" s="62">
        <v>702743.18</v>
      </c>
    </row>
    <row r="12" spans="2:12" x14ac:dyDescent="0.25">
      <c r="B12" s="194">
        <v>44749</v>
      </c>
      <c r="C12" s="193" t="s">
        <v>255</v>
      </c>
      <c r="D12" s="193" t="s">
        <v>295</v>
      </c>
      <c r="E12" s="195">
        <v>37088.49</v>
      </c>
      <c r="H12" s="62"/>
    </row>
    <row r="13" spans="2:12" x14ac:dyDescent="0.25">
      <c r="B13" s="194">
        <v>44745</v>
      </c>
      <c r="C13" s="193" t="s">
        <v>255</v>
      </c>
      <c r="D13" s="193" t="s">
        <v>296</v>
      </c>
      <c r="E13" s="195">
        <v>24704.79</v>
      </c>
    </row>
    <row r="14" spans="2:12" x14ac:dyDescent="0.25">
      <c r="B14" s="194">
        <v>44755</v>
      </c>
      <c r="C14" s="193" t="s">
        <v>254</v>
      </c>
      <c r="D14" s="193" t="s">
        <v>297</v>
      </c>
      <c r="E14" s="195">
        <v>38171.46</v>
      </c>
    </row>
    <row r="15" spans="2:12" x14ac:dyDescent="0.25">
      <c r="B15" s="194">
        <v>44760</v>
      </c>
      <c r="C15" s="193" t="s">
        <v>30</v>
      </c>
      <c r="D15" s="193" t="s">
        <v>298</v>
      </c>
      <c r="E15" s="195">
        <v>28347.85</v>
      </c>
    </row>
    <row r="16" spans="2:12" x14ac:dyDescent="0.25">
      <c r="B16" s="194">
        <v>44772</v>
      </c>
      <c r="C16" s="193" t="s">
        <v>30</v>
      </c>
      <c r="D16" s="193" t="s">
        <v>299</v>
      </c>
      <c r="E16" s="195">
        <v>12746.14</v>
      </c>
    </row>
    <row r="17" spans="2:5" x14ac:dyDescent="0.25">
      <c r="B17" s="194">
        <v>44765</v>
      </c>
      <c r="C17" s="193" t="s">
        <v>255</v>
      </c>
      <c r="D17" s="193" t="s">
        <v>300</v>
      </c>
      <c r="E17" s="195">
        <v>24177.25</v>
      </c>
    </row>
    <row r="18" spans="2:5" x14ac:dyDescent="0.25">
      <c r="B18" s="194">
        <v>44771</v>
      </c>
      <c r="C18" s="193" t="s">
        <v>30</v>
      </c>
      <c r="D18" s="193" t="s">
        <v>301</v>
      </c>
      <c r="E18" s="195">
        <v>16007.05</v>
      </c>
    </row>
    <row r="19" spans="2:5" x14ac:dyDescent="0.25">
      <c r="B19" s="194">
        <v>44760</v>
      </c>
      <c r="C19" s="193" t="s">
        <v>254</v>
      </c>
      <c r="D19" s="193" t="s">
        <v>302</v>
      </c>
      <c r="E19" s="195">
        <v>44332.480000000003</v>
      </c>
    </row>
    <row r="20" spans="2:5" x14ac:dyDescent="0.25">
      <c r="B20" s="194">
        <v>44747</v>
      </c>
      <c r="C20" s="193" t="s">
        <v>253</v>
      </c>
      <c r="D20" s="193" t="s">
        <v>295</v>
      </c>
      <c r="E20" s="195">
        <v>33232.67</v>
      </c>
    </row>
    <row r="21" spans="2:5" x14ac:dyDescent="0.25">
      <c r="B21" s="194">
        <v>44766</v>
      </c>
      <c r="C21" s="193" t="s">
        <v>254</v>
      </c>
      <c r="D21" s="193" t="s">
        <v>293</v>
      </c>
      <c r="E21" s="195">
        <v>71245.42</v>
      </c>
    </row>
    <row r="22" spans="2:5" x14ac:dyDescent="0.25">
      <c r="B22" s="194">
        <v>44760</v>
      </c>
      <c r="C22" s="193" t="s">
        <v>254</v>
      </c>
      <c r="D22" s="193" t="s">
        <v>298</v>
      </c>
      <c r="E22" s="195">
        <v>32359.3</v>
      </c>
    </row>
    <row r="23" spans="2:5" x14ac:dyDescent="0.25">
      <c r="B23" s="194">
        <v>44771</v>
      </c>
      <c r="C23" s="193" t="s">
        <v>253</v>
      </c>
      <c r="D23" s="193" t="s">
        <v>302</v>
      </c>
      <c r="E23" s="195">
        <v>23631.69</v>
      </c>
    </row>
    <row r="24" spans="2:5" x14ac:dyDescent="0.25">
      <c r="B24" s="194">
        <v>44751</v>
      </c>
      <c r="C24" s="193" t="s">
        <v>30</v>
      </c>
      <c r="D24" s="193" t="s">
        <v>294</v>
      </c>
      <c r="E24" s="195">
        <v>13628.28</v>
      </c>
    </row>
    <row r="25" spans="2:5" x14ac:dyDescent="0.25">
      <c r="B25" s="194">
        <v>44757</v>
      </c>
      <c r="C25" s="193" t="s">
        <v>30</v>
      </c>
      <c r="D25" s="193" t="s">
        <v>298</v>
      </c>
      <c r="E25" s="195">
        <v>48261.919999999998</v>
      </c>
    </row>
    <row r="26" spans="2:5" x14ac:dyDescent="0.25">
      <c r="B26" s="194">
        <v>44752</v>
      </c>
      <c r="C26" s="193" t="s">
        <v>255</v>
      </c>
      <c r="D26" s="193" t="s">
        <v>303</v>
      </c>
      <c r="E26" s="195">
        <v>11177.42</v>
      </c>
    </row>
    <row r="27" spans="2:5" x14ac:dyDescent="0.25">
      <c r="B27" s="194">
        <v>44772</v>
      </c>
      <c r="C27" s="193" t="s">
        <v>255</v>
      </c>
      <c r="D27" s="193" t="s">
        <v>297</v>
      </c>
      <c r="E27" s="195">
        <v>47571.98</v>
      </c>
    </row>
    <row r="28" spans="2:5" x14ac:dyDescent="0.25">
      <c r="B28" s="194">
        <v>44750</v>
      </c>
      <c r="C28" s="193" t="s">
        <v>253</v>
      </c>
      <c r="D28" s="193" t="s">
        <v>303</v>
      </c>
      <c r="E28" s="195">
        <v>40004.629999999997</v>
      </c>
    </row>
    <row r="29" spans="2:5" x14ac:dyDescent="0.25">
      <c r="B29" s="194">
        <v>44762</v>
      </c>
      <c r="C29" s="193" t="s">
        <v>30</v>
      </c>
      <c r="D29" s="193" t="s">
        <v>304</v>
      </c>
      <c r="E29" s="195">
        <v>23528.799999999999</v>
      </c>
    </row>
    <row r="30" spans="2:5" x14ac:dyDescent="0.25">
      <c r="B30" s="194">
        <v>44752</v>
      </c>
      <c r="C30" s="193" t="s">
        <v>255</v>
      </c>
      <c r="D30" s="193" t="s">
        <v>295</v>
      </c>
      <c r="E30" s="195">
        <v>40585.61</v>
      </c>
    </row>
    <row r="31" spans="2:5" x14ac:dyDescent="0.25">
      <c r="B31" s="194">
        <v>44752</v>
      </c>
      <c r="C31" s="193" t="s">
        <v>255</v>
      </c>
      <c r="D31" s="193" t="s">
        <v>295</v>
      </c>
      <c r="E31" s="195">
        <v>12596.67</v>
      </c>
    </row>
    <row r="32" spans="2:5" x14ac:dyDescent="0.25">
      <c r="B32" s="194">
        <v>44773</v>
      </c>
      <c r="C32" s="193" t="s">
        <v>253</v>
      </c>
      <c r="D32" s="193" t="s">
        <v>293</v>
      </c>
      <c r="E32" s="195">
        <v>39140.67</v>
      </c>
    </row>
    <row r="33" spans="2:5" x14ac:dyDescent="0.25">
      <c r="B33" s="194">
        <v>44758</v>
      </c>
      <c r="C33" s="193" t="s">
        <v>253</v>
      </c>
      <c r="D33" s="193" t="s">
        <v>305</v>
      </c>
      <c r="E33" s="195">
        <v>47734.35</v>
      </c>
    </row>
    <row r="34" spans="2:5" x14ac:dyDescent="0.25">
      <c r="B34" s="194">
        <v>44773</v>
      </c>
      <c r="C34" s="193" t="s">
        <v>30</v>
      </c>
      <c r="D34" s="193" t="s">
        <v>306</v>
      </c>
      <c r="E34" s="195">
        <v>49964.14</v>
      </c>
    </row>
    <row r="35" spans="2:5" x14ac:dyDescent="0.25">
      <c r="B35" s="194">
        <v>44769</v>
      </c>
      <c r="C35" s="193" t="s">
        <v>253</v>
      </c>
      <c r="D35" s="193" t="s">
        <v>295</v>
      </c>
      <c r="E35" s="195">
        <v>16543.25</v>
      </c>
    </row>
    <row r="36" spans="2:5" x14ac:dyDescent="0.25">
      <c r="B36" s="194">
        <v>44751</v>
      </c>
      <c r="C36" s="193" t="s">
        <v>254</v>
      </c>
      <c r="D36" s="193" t="s">
        <v>307</v>
      </c>
      <c r="E36" s="195">
        <v>54714.36</v>
      </c>
    </row>
    <row r="37" spans="2:5" x14ac:dyDescent="0.25">
      <c r="B37" s="194">
        <v>44762</v>
      </c>
      <c r="C37" s="193" t="s">
        <v>254</v>
      </c>
      <c r="D37" s="193" t="s">
        <v>304</v>
      </c>
      <c r="E37" s="195">
        <v>52705.49</v>
      </c>
    </row>
    <row r="38" spans="2:5" x14ac:dyDescent="0.25">
      <c r="B38" s="194">
        <v>44743</v>
      </c>
      <c r="C38" s="193" t="s">
        <v>253</v>
      </c>
      <c r="D38" s="193" t="s">
        <v>296</v>
      </c>
      <c r="E38" s="195">
        <v>31849.47</v>
      </c>
    </row>
    <row r="39" spans="2:5" x14ac:dyDescent="0.25">
      <c r="B39" s="194">
        <v>44751</v>
      </c>
      <c r="C39" s="193" t="s">
        <v>253</v>
      </c>
      <c r="D39" s="193" t="s">
        <v>297</v>
      </c>
      <c r="E39" s="195">
        <v>21385.39</v>
      </c>
    </row>
    <row r="40" spans="2:5" x14ac:dyDescent="0.25">
      <c r="B40" s="194">
        <v>44755</v>
      </c>
      <c r="C40" s="193" t="s">
        <v>254</v>
      </c>
      <c r="D40" s="193" t="s">
        <v>308</v>
      </c>
      <c r="E40" s="195">
        <v>29228.44</v>
      </c>
    </row>
    <row r="41" spans="2:5" x14ac:dyDescent="0.25">
      <c r="B41" s="194">
        <v>44756</v>
      </c>
      <c r="C41" s="193" t="s">
        <v>254</v>
      </c>
      <c r="D41" s="193" t="s">
        <v>302</v>
      </c>
      <c r="E41" s="195">
        <v>61043.19</v>
      </c>
    </row>
    <row r="42" spans="2:5" x14ac:dyDescent="0.25">
      <c r="B42" s="194">
        <v>44744</v>
      </c>
      <c r="C42" s="193" t="s">
        <v>255</v>
      </c>
      <c r="D42" s="193" t="s">
        <v>303</v>
      </c>
      <c r="E42" s="195">
        <v>51255.23</v>
      </c>
    </row>
    <row r="43" spans="2:5" x14ac:dyDescent="0.25">
      <c r="B43" s="194">
        <v>44769</v>
      </c>
      <c r="C43" s="193" t="s">
        <v>253</v>
      </c>
      <c r="D43" s="193" t="s">
        <v>309</v>
      </c>
      <c r="E43" s="195">
        <v>13206.49</v>
      </c>
    </row>
    <row r="44" spans="2:5" x14ac:dyDescent="0.25">
      <c r="B44" s="194">
        <v>44752</v>
      </c>
      <c r="C44" s="193" t="s">
        <v>254</v>
      </c>
      <c r="D44" s="193" t="s">
        <v>310</v>
      </c>
      <c r="E44" s="195">
        <v>51678.83</v>
      </c>
    </row>
    <row r="45" spans="2:5" x14ac:dyDescent="0.25">
      <c r="B45" s="194">
        <v>44765</v>
      </c>
      <c r="C45" s="193" t="s">
        <v>253</v>
      </c>
      <c r="D45" s="193" t="s">
        <v>301</v>
      </c>
      <c r="E45" s="195">
        <v>54859.02</v>
      </c>
    </row>
    <row r="46" spans="2:5" x14ac:dyDescent="0.25">
      <c r="B46" s="194">
        <v>44766</v>
      </c>
      <c r="C46" s="193" t="s">
        <v>253</v>
      </c>
      <c r="D46" s="193" t="s">
        <v>311</v>
      </c>
      <c r="E46" s="195">
        <v>46497.47</v>
      </c>
    </row>
    <row r="47" spans="2:5" x14ac:dyDescent="0.25">
      <c r="B47" s="194">
        <v>44752</v>
      </c>
      <c r="C47" s="193" t="s">
        <v>253</v>
      </c>
      <c r="D47" s="193" t="s">
        <v>301</v>
      </c>
      <c r="E47" s="195">
        <v>16147.47</v>
      </c>
    </row>
    <row r="48" spans="2:5" x14ac:dyDescent="0.25">
      <c r="B48" s="194">
        <v>44762</v>
      </c>
      <c r="C48" s="193" t="s">
        <v>254</v>
      </c>
      <c r="D48" s="193" t="s">
        <v>303</v>
      </c>
      <c r="E48" s="195">
        <v>34898.17</v>
      </c>
    </row>
    <row r="49" spans="2:5" x14ac:dyDescent="0.25">
      <c r="B49" s="194">
        <v>44753</v>
      </c>
      <c r="C49" s="193" t="s">
        <v>253</v>
      </c>
      <c r="D49" s="193" t="s">
        <v>312</v>
      </c>
      <c r="E49" s="195">
        <v>17296.310000000001</v>
      </c>
    </row>
    <row r="50" spans="2:5" x14ac:dyDescent="0.25">
      <c r="B50" s="194">
        <v>44759</v>
      </c>
      <c r="C50" s="193" t="s">
        <v>254</v>
      </c>
      <c r="D50" s="193" t="s">
        <v>291</v>
      </c>
      <c r="E50" s="195">
        <v>19047.7</v>
      </c>
    </row>
    <row r="51" spans="2:5" x14ac:dyDescent="0.25">
      <c r="B51" s="194">
        <v>44766</v>
      </c>
      <c r="C51" s="193" t="s">
        <v>255</v>
      </c>
      <c r="D51" s="193" t="s">
        <v>300</v>
      </c>
      <c r="E51" s="195">
        <v>52856.78</v>
      </c>
    </row>
    <row r="52" spans="2:5" x14ac:dyDescent="0.25">
      <c r="B52" s="194">
        <v>44754</v>
      </c>
      <c r="C52" s="193" t="s">
        <v>30</v>
      </c>
      <c r="D52" s="193" t="s">
        <v>313</v>
      </c>
      <c r="E52" s="195">
        <v>29177.41</v>
      </c>
    </row>
    <row r="53" spans="2:5" x14ac:dyDescent="0.25">
      <c r="B53" s="194">
        <v>44772</v>
      </c>
      <c r="C53" s="193" t="s">
        <v>254</v>
      </c>
      <c r="D53" s="193" t="s">
        <v>311</v>
      </c>
      <c r="E53" s="195">
        <v>41334.58</v>
      </c>
    </row>
    <row r="54" spans="2:5" x14ac:dyDescent="0.25">
      <c r="B54" s="194">
        <v>44745</v>
      </c>
      <c r="C54" s="193" t="s">
        <v>30</v>
      </c>
      <c r="D54" s="193" t="s">
        <v>295</v>
      </c>
      <c r="E54" s="195">
        <v>46394.22</v>
      </c>
    </row>
    <row r="55" spans="2:5" x14ac:dyDescent="0.25">
      <c r="B55" s="194">
        <v>44757</v>
      </c>
      <c r="C55" s="193" t="s">
        <v>255</v>
      </c>
      <c r="D55" s="193" t="s">
        <v>293</v>
      </c>
      <c r="E55" s="195">
        <v>41930.300000000003</v>
      </c>
    </row>
    <row r="56" spans="2:5" x14ac:dyDescent="0.25">
      <c r="B56" s="194">
        <v>44747</v>
      </c>
      <c r="C56" s="193" t="s">
        <v>30</v>
      </c>
      <c r="D56" s="193" t="s">
        <v>295</v>
      </c>
      <c r="E56" s="195">
        <v>38800.94</v>
      </c>
    </row>
    <row r="57" spans="2:5" x14ac:dyDescent="0.25">
      <c r="B57" s="194">
        <v>44761</v>
      </c>
      <c r="C57" s="193" t="s">
        <v>255</v>
      </c>
      <c r="D57" s="193" t="s">
        <v>300</v>
      </c>
      <c r="E57" s="195">
        <v>51842.64</v>
      </c>
    </row>
    <row r="58" spans="2:5" x14ac:dyDescent="0.25">
      <c r="B58" s="194">
        <v>44744</v>
      </c>
      <c r="C58" s="193" t="s">
        <v>255</v>
      </c>
      <c r="D58" s="193" t="s">
        <v>292</v>
      </c>
      <c r="E58" s="195">
        <v>15040.56</v>
      </c>
    </row>
    <row r="59" spans="2:5" x14ac:dyDescent="0.25">
      <c r="B59" s="194">
        <v>44761</v>
      </c>
      <c r="C59" s="193" t="s">
        <v>254</v>
      </c>
      <c r="D59" s="193" t="s">
        <v>314</v>
      </c>
      <c r="E59" s="195">
        <v>37759.58</v>
      </c>
    </row>
    <row r="60" spans="2:5" x14ac:dyDescent="0.25">
      <c r="B60" s="194">
        <v>44772</v>
      </c>
      <c r="C60" s="193" t="s">
        <v>30</v>
      </c>
      <c r="D60" s="193" t="s">
        <v>313</v>
      </c>
      <c r="E60" s="195">
        <v>36042.65</v>
      </c>
    </row>
    <row r="61" spans="2:5" x14ac:dyDescent="0.25">
      <c r="B61" s="194">
        <v>44762</v>
      </c>
      <c r="C61" s="193" t="s">
        <v>30</v>
      </c>
      <c r="D61" s="193" t="s">
        <v>302</v>
      </c>
      <c r="E61" s="195">
        <v>68465.100000000006</v>
      </c>
    </row>
    <row r="62" spans="2:5" x14ac:dyDescent="0.25">
      <c r="B62" s="194">
        <v>44771</v>
      </c>
      <c r="C62" s="193" t="s">
        <v>30</v>
      </c>
      <c r="D62" s="193" t="s">
        <v>315</v>
      </c>
      <c r="E62" s="195">
        <v>23599.08</v>
      </c>
    </row>
    <row r="63" spans="2:5" x14ac:dyDescent="0.25">
      <c r="B63" s="194">
        <v>44770</v>
      </c>
      <c r="C63" s="193" t="s">
        <v>254</v>
      </c>
      <c r="D63" s="193" t="s">
        <v>305</v>
      </c>
      <c r="E63" s="195">
        <v>38026.9</v>
      </c>
    </row>
    <row r="64" spans="2:5" x14ac:dyDescent="0.25">
      <c r="B64" s="194">
        <v>44749</v>
      </c>
      <c r="C64" s="193" t="s">
        <v>30</v>
      </c>
      <c r="D64" s="193" t="s">
        <v>312</v>
      </c>
      <c r="E64" s="195">
        <v>24981.95</v>
      </c>
    </row>
    <row r="65" spans="2:5" x14ac:dyDescent="0.25">
      <c r="B65" s="194">
        <v>44760</v>
      </c>
      <c r="C65" s="193" t="s">
        <v>254</v>
      </c>
      <c r="D65" s="193" t="s">
        <v>302</v>
      </c>
      <c r="E65" s="195">
        <v>32145.360000000001</v>
      </c>
    </row>
    <row r="66" spans="2:5" x14ac:dyDescent="0.25">
      <c r="B66" s="194">
        <v>44766</v>
      </c>
      <c r="C66" s="193" t="s">
        <v>30</v>
      </c>
      <c r="D66" s="193" t="s">
        <v>291</v>
      </c>
      <c r="E66" s="195">
        <v>36503.57</v>
      </c>
    </row>
    <row r="67" spans="2:5" x14ac:dyDescent="0.25">
      <c r="B67" s="194">
        <v>44747</v>
      </c>
      <c r="C67" s="193" t="s">
        <v>255</v>
      </c>
      <c r="D67" s="193" t="s">
        <v>311</v>
      </c>
      <c r="E67" s="195">
        <v>13142.83</v>
      </c>
    </row>
    <row r="68" spans="2:5" x14ac:dyDescent="0.25">
      <c r="B68" s="194">
        <v>44745</v>
      </c>
      <c r="C68" s="193" t="s">
        <v>30</v>
      </c>
      <c r="D68" s="193" t="s">
        <v>294</v>
      </c>
      <c r="E68" s="195">
        <v>11197.38</v>
      </c>
    </row>
    <row r="69" spans="2:5" x14ac:dyDescent="0.25">
      <c r="B69" s="194">
        <v>44745</v>
      </c>
      <c r="C69" s="193" t="s">
        <v>30</v>
      </c>
      <c r="D69" s="193" t="s">
        <v>293</v>
      </c>
      <c r="E69" s="195">
        <v>11498.82</v>
      </c>
    </row>
    <row r="70" spans="2:5" x14ac:dyDescent="0.25">
      <c r="B70" s="194">
        <v>44751</v>
      </c>
      <c r="C70" s="193" t="s">
        <v>254</v>
      </c>
      <c r="D70" s="193" t="s">
        <v>292</v>
      </c>
      <c r="E70" s="195">
        <v>16502.87</v>
      </c>
    </row>
    <row r="71" spans="2:5" x14ac:dyDescent="0.25">
      <c r="B71" s="194">
        <v>44750</v>
      </c>
      <c r="C71" s="193" t="s">
        <v>253</v>
      </c>
      <c r="D71" s="193" t="s">
        <v>316</v>
      </c>
      <c r="E71" s="195">
        <v>45111.96</v>
      </c>
    </row>
    <row r="72" spans="2:5" x14ac:dyDescent="0.25">
      <c r="B72" s="194">
        <v>44749</v>
      </c>
      <c r="C72" s="193" t="s">
        <v>255</v>
      </c>
      <c r="D72" s="193" t="s">
        <v>301</v>
      </c>
      <c r="E72" s="195">
        <v>17126.05</v>
      </c>
    </row>
    <row r="73" spans="2:5" x14ac:dyDescent="0.25">
      <c r="B73" s="194">
        <v>44773</v>
      </c>
      <c r="C73" s="193" t="s">
        <v>254</v>
      </c>
      <c r="D73" s="193" t="s">
        <v>306</v>
      </c>
      <c r="E73" s="195">
        <v>44088.86</v>
      </c>
    </row>
    <row r="74" spans="2:5" x14ac:dyDescent="0.25">
      <c r="B74" s="194">
        <v>44765</v>
      </c>
      <c r="C74" s="193" t="s">
        <v>253</v>
      </c>
      <c r="D74" s="193" t="s">
        <v>304</v>
      </c>
      <c r="E74" s="195">
        <v>12508.49</v>
      </c>
    </row>
    <row r="75" spans="2:5" x14ac:dyDescent="0.25">
      <c r="B75" s="194">
        <v>44757</v>
      </c>
      <c r="C75" s="193" t="s">
        <v>30</v>
      </c>
      <c r="D75" s="193" t="s">
        <v>299</v>
      </c>
      <c r="E75" s="195">
        <v>20214.48</v>
      </c>
    </row>
    <row r="76" spans="2:5" x14ac:dyDescent="0.25">
      <c r="B76" s="194">
        <v>44753</v>
      </c>
      <c r="C76" s="193" t="s">
        <v>253</v>
      </c>
      <c r="D76" s="193" t="s">
        <v>300</v>
      </c>
      <c r="E76" s="195">
        <v>47044.93</v>
      </c>
    </row>
    <row r="77" spans="2:5" x14ac:dyDescent="0.25">
      <c r="B77" s="194">
        <v>44769</v>
      </c>
      <c r="C77" s="193" t="s">
        <v>30</v>
      </c>
      <c r="D77" s="193" t="s">
        <v>297</v>
      </c>
      <c r="E77" s="195">
        <v>53428.75</v>
      </c>
    </row>
    <row r="78" spans="2:5" x14ac:dyDescent="0.25">
      <c r="B78" s="194">
        <v>44748</v>
      </c>
      <c r="C78" s="193" t="s">
        <v>255</v>
      </c>
      <c r="D78" s="193" t="s">
        <v>315</v>
      </c>
      <c r="E78" s="195">
        <v>40460.959999999999</v>
      </c>
    </row>
    <row r="79" spans="2:5" x14ac:dyDescent="0.25">
      <c r="B79" s="194">
        <v>44769</v>
      </c>
      <c r="C79" s="193" t="s">
        <v>254</v>
      </c>
      <c r="D79" s="193" t="s">
        <v>301</v>
      </c>
      <c r="E79" s="195">
        <v>40221.06</v>
      </c>
    </row>
    <row r="80" spans="2:5" x14ac:dyDescent="0.25">
      <c r="B80" s="194">
        <v>44766</v>
      </c>
      <c r="C80" s="193" t="s">
        <v>253</v>
      </c>
      <c r="D80" s="193" t="s">
        <v>308</v>
      </c>
      <c r="E80" s="195">
        <v>46538.78</v>
      </c>
    </row>
    <row r="81" spans="2:10" x14ac:dyDescent="0.25">
      <c r="B81" s="194">
        <v>44762</v>
      </c>
      <c r="C81" s="193" t="s">
        <v>254</v>
      </c>
      <c r="D81" s="193" t="s">
        <v>303</v>
      </c>
      <c r="E81" s="195">
        <v>45051.99</v>
      </c>
    </row>
    <row r="82" spans="2:10" x14ac:dyDescent="0.25">
      <c r="B82" s="194">
        <v>44770</v>
      </c>
      <c r="C82" s="193" t="s">
        <v>254</v>
      </c>
      <c r="D82" s="193" t="s">
        <v>314</v>
      </c>
      <c r="E82" s="195">
        <v>20479.189999999999</v>
      </c>
    </row>
    <row r="83" spans="2:10" x14ac:dyDescent="0.25">
      <c r="B83" s="194">
        <v>44759</v>
      </c>
      <c r="C83" s="193" t="s">
        <v>255</v>
      </c>
      <c r="D83" s="193" t="s">
        <v>307</v>
      </c>
      <c r="E83" s="195">
        <v>16727.59</v>
      </c>
    </row>
    <row r="84" spans="2:10" x14ac:dyDescent="0.25">
      <c r="B84" s="194">
        <v>44751</v>
      </c>
      <c r="C84" s="193" t="s">
        <v>30</v>
      </c>
      <c r="D84" s="193" t="s">
        <v>303</v>
      </c>
      <c r="E84" s="195">
        <v>32913.74</v>
      </c>
    </row>
    <row r="85" spans="2:10" x14ac:dyDescent="0.25">
      <c r="B85" s="194">
        <v>44762</v>
      </c>
      <c r="C85" s="193" t="s">
        <v>255</v>
      </c>
      <c r="D85" s="193" t="s">
        <v>315</v>
      </c>
      <c r="E85" s="195">
        <v>21870.240000000002</v>
      </c>
    </row>
    <row r="86" spans="2:10" x14ac:dyDescent="0.25">
      <c r="B86" s="194">
        <v>44767</v>
      </c>
      <c r="C86" s="193" t="s">
        <v>253</v>
      </c>
      <c r="D86" s="193" t="s">
        <v>314</v>
      </c>
      <c r="E86" s="195">
        <v>22275.29</v>
      </c>
    </row>
    <row r="87" spans="2:10" x14ac:dyDescent="0.25">
      <c r="B87" s="194">
        <v>44758</v>
      </c>
      <c r="C87" s="193" t="s">
        <v>30</v>
      </c>
      <c r="D87" s="193" t="s">
        <v>313</v>
      </c>
      <c r="E87" s="195">
        <v>51974.720000000001</v>
      </c>
    </row>
    <row r="88" spans="2:10" x14ac:dyDescent="0.25">
      <c r="B88" s="194">
        <v>44769</v>
      </c>
      <c r="C88" s="193" t="s">
        <v>255</v>
      </c>
      <c r="D88" s="193" t="s">
        <v>315</v>
      </c>
      <c r="E88" s="195">
        <v>35437.43</v>
      </c>
    </row>
    <row r="89" spans="2:10" x14ac:dyDescent="0.25">
      <c r="B89" s="194">
        <v>44752</v>
      </c>
      <c r="C89" s="193" t="s">
        <v>254</v>
      </c>
      <c r="D89" s="193" t="s">
        <v>305</v>
      </c>
      <c r="E89" s="195">
        <v>27940.81</v>
      </c>
    </row>
    <row r="90" spans="2:10" x14ac:dyDescent="0.25">
      <c r="B90" s="194">
        <v>44769</v>
      </c>
      <c r="C90" s="193" t="s">
        <v>253</v>
      </c>
      <c r="D90" s="193" t="s">
        <v>311</v>
      </c>
      <c r="E90" s="195">
        <v>11967.16</v>
      </c>
    </row>
    <row r="91" spans="2:10" x14ac:dyDescent="0.25">
      <c r="B91" s="194">
        <v>44752</v>
      </c>
      <c r="C91" s="193" t="s">
        <v>30</v>
      </c>
      <c r="D91" s="193" t="s">
        <v>303</v>
      </c>
      <c r="E91" s="195">
        <v>37356.25</v>
      </c>
    </row>
    <row r="92" spans="2:10" x14ac:dyDescent="0.25">
      <c r="B92" s="194">
        <v>44748</v>
      </c>
      <c r="C92" s="193" t="s">
        <v>253</v>
      </c>
      <c r="D92" s="193" t="s">
        <v>307</v>
      </c>
      <c r="E92" s="195">
        <v>27474.82</v>
      </c>
    </row>
    <row r="93" spans="2:10" x14ac:dyDescent="0.25">
      <c r="B93" s="194">
        <v>44771</v>
      </c>
      <c r="C93" s="193" t="s">
        <v>255</v>
      </c>
      <c r="D93" s="193" t="s">
        <v>314</v>
      </c>
      <c r="E93" s="195">
        <v>18020.810000000001</v>
      </c>
      <c r="G93" s="194">
        <v>44771</v>
      </c>
      <c r="H93" s="193" t="s">
        <v>255</v>
      </c>
      <c r="I93" s="193" t="s">
        <v>314</v>
      </c>
      <c r="J93" s="195">
        <v>18020.810000000001</v>
      </c>
    </row>
    <row r="94" spans="2:10" x14ac:dyDescent="0.25">
      <c r="B94" s="194">
        <v>44756</v>
      </c>
      <c r="C94" s="193" t="s">
        <v>254</v>
      </c>
      <c r="D94" s="193" t="s">
        <v>309</v>
      </c>
      <c r="E94" s="195">
        <v>12150.4</v>
      </c>
      <c r="G94" s="194">
        <v>44756</v>
      </c>
      <c r="H94" s="193" t="s">
        <v>254</v>
      </c>
      <c r="I94" s="193" t="s">
        <v>309</v>
      </c>
      <c r="J94" s="195">
        <v>12150.4</v>
      </c>
    </row>
    <row r="95" spans="2:10" x14ac:dyDescent="0.25">
      <c r="B95" s="194">
        <v>44767</v>
      </c>
      <c r="C95" s="193" t="s">
        <v>254</v>
      </c>
      <c r="D95" s="193" t="s">
        <v>300</v>
      </c>
      <c r="E95" s="195">
        <v>35545.25</v>
      </c>
      <c r="G95" s="194">
        <v>44767</v>
      </c>
      <c r="H95" s="193" t="s">
        <v>254</v>
      </c>
      <c r="I95" s="193" t="s">
        <v>300</v>
      </c>
      <c r="J95" s="195">
        <v>35545.25</v>
      </c>
    </row>
    <row r="96" spans="2:10" x14ac:dyDescent="0.25">
      <c r="B96" s="194">
        <v>44757</v>
      </c>
      <c r="C96" s="193" t="s">
        <v>253</v>
      </c>
      <c r="D96" s="193" t="s">
        <v>299</v>
      </c>
      <c r="E96" s="195">
        <v>52252.04</v>
      </c>
      <c r="G96" s="194">
        <v>44757</v>
      </c>
      <c r="H96" s="193" t="s">
        <v>253</v>
      </c>
      <c r="I96" s="193" t="s">
        <v>299</v>
      </c>
      <c r="J96" s="195">
        <v>52252.04</v>
      </c>
    </row>
    <row r="97" spans="2:10" x14ac:dyDescent="0.25">
      <c r="B97" s="194">
        <v>44760</v>
      </c>
      <c r="C97" s="193" t="s">
        <v>255</v>
      </c>
      <c r="D97" s="193" t="s">
        <v>316</v>
      </c>
      <c r="E97" s="195">
        <v>19660.14</v>
      </c>
      <c r="G97" s="194">
        <v>44760</v>
      </c>
      <c r="H97" s="193" t="s">
        <v>255</v>
      </c>
      <c r="I97" s="193" t="s">
        <v>316</v>
      </c>
      <c r="J97" s="195">
        <v>19660.14</v>
      </c>
    </row>
    <row r="98" spans="2:10" x14ac:dyDescent="0.25">
      <c r="B98" s="194">
        <v>44747</v>
      </c>
      <c r="C98" s="193" t="s">
        <v>253</v>
      </c>
      <c r="D98" s="193" t="s">
        <v>306</v>
      </c>
      <c r="E98" s="195">
        <v>25518.5</v>
      </c>
      <c r="G98" s="194">
        <v>44747</v>
      </c>
      <c r="H98" s="193" t="s">
        <v>253</v>
      </c>
      <c r="I98" s="193" t="s">
        <v>306</v>
      </c>
      <c r="J98" s="195">
        <v>25518.5</v>
      </c>
    </row>
    <row r="99" spans="2:10" x14ac:dyDescent="0.25">
      <c r="B99" s="194">
        <v>44765</v>
      </c>
      <c r="C99" s="193" t="s">
        <v>255</v>
      </c>
      <c r="D99" s="193" t="s">
        <v>295</v>
      </c>
      <c r="E99" s="195">
        <v>21918.01</v>
      </c>
      <c r="G99" s="194">
        <v>44765</v>
      </c>
      <c r="H99" s="193" t="s">
        <v>255</v>
      </c>
      <c r="I99" s="193" t="s">
        <v>295</v>
      </c>
      <c r="J99" s="195">
        <v>21918.01</v>
      </c>
    </row>
    <row r="100" spans="2:10" x14ac:dyDescent="0.25">
      <c r="B100" s="194">
        <v>44757</v>
      </c>
      <c r="C100" s="193" t="s">
        <v>253</v>
      </c>
      <c r="D100" s="193" t="s">
        <v>310</v>
      </c>
      <c r="E100" s="195">
        <v>42817.63</v>
      </c>
      <c r="G100" s="194">
        <v>44757</v>
      </c>
      <c r="H100" s="193" t="s">
        <v>253</v>
      </c>
      <c r="I100" s="193" t="s">
        <v>310</v>
      </c>
      <c r="J100" s="195">
        <v>42817.63</v>
      </c>
    </row>
    <row r="101" spans="2:10" x14ac:dyDescent="0.25">
      <c r="B101" s="194">
        <v>44760</v>
      </c>
      <c r="C101" s="193" t="s">
        <v>30</v>
      </c>
      <c r="D101" s="193" t="s">
        <v>312</v>
      </c>
      <c r="E101" s="195">
        <v>71123.28</v>
      </c>
      <c r="G101" s="194">
        <v>44760</v>
      </c>
      <c r="H101" s="193" t="s">
        <v>30</v>
      </c>
      <c r="I101" s="193" t="s">
        <v>312</v>
      </c>
      <c r="J101" s="195">
        <v>71123.28</v>
      </c>
    </row>
    <row r="102" spans="2:10" x14ac:dyDescent="0.25">
      <c r="B102" s="194">
        <v>44751</v>
      </c>
      <c r="C102" s="193" t="s">
        <v>253</v>
      </c>
      <c r="D102" s="193" t="s">
        <v>295</v>
      </c>
      <c r="E102" s="195">
        <v>11671.9</v>
      </c>
      <c r="G102" s="194">
        <v>44751</v>
      </c>
      <c r="H102" s="193" t="s">
        <v>253</v>
      </c>
      <c r="I102" s="193" t="s">
        <v>295</v>
      </c>
      <c r="J102" s="195">
        <v>11671.9</v>
      </c>
    </row>
    <row r="103" spans="2:10" x14ac:dyDescent="0.25">
      <c r="B103" s="194">
        <v>44767</v>
      </c>
      <c r="C103" s="193" t="s">
        <v>511</v>
      </c>
      <c r="D103" s="193" t="s">
        <v>305</v>
      </c>
      <c r="E103" s="195">
        <v>49962.37</v>
      </c>
      <c r="G103" s="194">
        <v>44767</v>
      </c>
      <c r="H103" s="193" t="s">
        <v>511</v>
      </c>
      <c r="I103" s="193" t="s">
        <v>305</v>
      </c>
      <c r="J103" s="195">
        <v>49962.37</v>
      </c>
    </row>
    <row r="104" spans="2:10" x14ac:dyDescent="0.25">
      <c r="B104" s="194">
        <v>44750</v>
      </c>
      <c r="C104" s="193" t="s">
        <v>254</v>
      </c>
      <c r="D104" s="193" t="s">
        <v>297</v>
      </c>
      <c r="E104" s="195">
        <v>44583.8</v>
      </c>
      <c r="G104" s="194">
        <v>44750</v>
      </c>
      <c r="H104" s="193" t="s">
        <v>254</v>
      </c>
      <c r="I104" s="193" t="s">
        <v>297</v>
      </c>
      <c r="J104" s="195">
        <v>44583.8</v>
      </c>
    </row>
    <row r="105" spans="2:10" x14ac:dyDescent="0.25">
      <c r="B105" s="194">
        <v>44768</v>
      </c>
      <c r="C105" s="193" t="s">
        <v>511</v>
      </c>
      <c r="D105" s="193" t="s">
        <v>308</v>
      </c>
      <c r="E105" s="195">
        <v>31253.16</v>
      </c>
      <c r="G105" s="194">
        <v>44768</v>
      </c>
      <c r="H105" s="193" t="s">
        <v>511</v>
      </c>
      <c r="I105" s="193" t="s">
        <v>308</v>
      </c>
      <c r="J105" s="195">
        <v>31253.16</v>
      </c>
    </row>
    <row r="106" spans="2:10" x14ac:dyDescent="0.25">
      <c r="B106" s="194">
        <v>44749</v>
      </c>
      <c r="C106" s="193" t="s">
        <v>253</v>
      </c>
      <c r="D106" s="193" t="s">
        <v>313</v>
      </c>
      <c r="E106" s="195">
        <v>97008.74</v>
      </c>
      <c r="G106" s="194">
        <v>44749</v>
      </c>
      <c r="H106" s="193" t="s">
        <v>253</v>
      </c>
      <c r="I106" s="193" t="s">
        <v>313</v>
      </c>
      <c r="J106" s="195">
        <v>97008.74</v>
      </c>
    </row>
    <row r="107" spans="2:10" x14ac:dyDescent="0.25">
      <c r="B107" s="194">
        <v>44754</v>
      </c>
      <c r="C107" s="193" t="s">
        <v>255</v>
      </c>
      <c r="D107" s="193" t="s">
        <v>301</v>
      </c>
      <c r="E107" s="195">
        <v>25540.23</v>
      </c>
      <c r="G107" s="194">
        <v>44754</v>
      </c>
      <c r="H107" s="193" t="s">
        <v>255</v>
      </c>
      <c r="I107" s="193" t="s">
        <v>301</v>
      </c>
      <c r="J107" s="195">
        <v>25540.23</v>
      </c>
    </row>
    <row r="108" spans="2:10" x14ac:dyDescent="0.25">
      <c r="B108" s="194">
        <v>44758</v>
      </c>
      <c r="C108" s="193" t="s">
        <v>511</v>
      </c>
      <c r="D108" s="193" t="s">
        <v>315</v>
      </c>
      <c r="E108" s="195">
        <v>54182.63</v>
      </c>
      <c r="G108" s="194">
        <v>44758</v>
      </c>
      <c r="H108" s="193" t="s">
        <v>511</v>
      </c>
      <c r="I108" s="193" t="s">
        <v>315</v>
      </c>
      <c r="J108" s="195">
        <v>54182.63</v>
      </c>
    </row>
    <row r="109" spans="2:10" x14ac:dyDescent="0.25">
      <c r="B109" s="194">
        <v>44750</v>
      </c>
      <c r="C109" s="193" t="s">
        <v>30</v>
      </c>
      <c r="D109" s="193" t="s">
        <v>298</v>
      </c>
      <c r="E109" s="195">
        <v>45047.97</v>
      </c>
      <c r="G109" s="194">
        <v>44750</v>
      </c>
      <c r="H109" s="193" t="s">
        <v>30</v>
      </c>
      <c r="I109" s="193" t="s">
        <v>298</v>
      </c>
      <c r="J109" s="195">
        <v>45047.97</v>
      </c>
    </row>
  </sheetData>
  <pageMargins left="0.7" right="0.7" top="0.75" bottom="0.75" header="0.3" footer="0.3"/>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EA701-B9E1-4AB6-809C-9A7D4AB24F47}">
  <sheetPr>
    <tabColor rgb="FF0000FF"/>
  </sheetPr>
  <dimension ref="A1"/>
  <sheetViews>
    <sheetView zoomScale="115" zoomScaleNormal="115" workbookViewId="0"/>
  </sheetViews>
  <sheetFormatPr defaultRowHeight="15" x14ac:dyDescent="0.25"/>
  <cols>
    <col min="1" max="1" width="3" customWidth="1"/>
  </cols>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5E5EE-F611-4DA0-8E5B-DFCA06499EC6}">
  <sheetPr>
    <tabColor rgb="FFFF0000"/>
  </sheetPr>
  <dimension ref="C12:I29"/>
  <sheetViews>
    <sheetView workbookViewId="0"/>
  </sheetViews>
  <sheetFormatPr defaultRowHeight="15" x14ac:dyDescent="0.25"/>
  <cols>
    <col min="1" max="1" width="2.5703125" customWidth="1"/>
    <col min="2" max="2" width="3.7109375" customWidth="1"/>
    <col min="3" max="3" width="21.42578125" customWidth="1"/>
    <col min="4" max="4" width="24.85546875" customWidth="1"/>
    <col min="5" max="5" width="21.42578125" customWidth="1"/>
    <col min="6" max="6" width="23.7109375" customWidth="1"/>
    <col min="7" max="7" width="19.42578125" customWidth="1"/>
    <col min="8" max="8" width="8.85546875"/>
    <col min="9" max="9" width="14.42578125" bestFit="1" customWidth="1"/>
  </cols>
  <sheetData>
    <row r="12" spans="3:3" x14ac:dyDescent="0.25">
      <c r="C12" s="9" t="s">
        <v>543</v>
      </c>
    </row>
    <row r="13" spans="3:3" x14ac:dyDescent="0.25">
      <c r="C13" t="s">
        <v>544</v>
      </c>
    </row>
    <row r="14" spans="3:3" x14ac:dyDescent="0.25">
      <c r="C14" t="s">
        <v>545</v>
      </c>
    </row>
    <row r="15" spans="3:3" x14ac:dyDescent="0.25">
      <c r="C15" t="s">
        <v>546</v>
      </c>
    </row>
    <row r="18" spans="3:9" x14ac:dyDescent="0.25">
      <c r="C18" s="64" t="s">
        <v>232</v>
      </c>
      <c r="D18" s="64" t="s">
        <v>547</v>
      </c>
      <c r="E18" s="64" t="s">
        <v>548</v>
      </c>
      <c r="F18" s="64" t="s">
        <v>549</v>
      </c>
      <c r="G18" s="64" t="s">
        <v>462</v>
      </c>
      <c r="I18" s="9" t="str">
        <f>G18&amp;" Formula:"</f>
        <v>COGS Formula:</v>
      </c>
    </row>
    <row r="19" spans="3:9" x14ac:dyDescent="0.25">
      <c r="C19" s="14" t="s">
        <v>254</v>
      </c>
      <c r="D19" s="14">
        <v>114</v>
      </c>
      <c r="E19" s="14">
        <v>45</v>
      </c>
      <c r="F19" s="101">
        <v>10</v>
      </c>
      <c r="G19" s="102">
        <f>(D19-E19)*F19</f>
        <v>690</v>
      </c>
      <c r="I19" t="str">
        <f ca="1">_xlfn.FORMULATEXT(G19)</f>
        <v>=(D19-E19)*F19</v>
      </c>
    </row>
    <row r="21" spans="3:9" x14ac:dyDescent="0.25">
      <c r="C21" s="9" t="s">
        <v>550</v>
      </c>
    </row>
    <row r="23" spans="3:9" x14ac:dyDescent="0.25">
      <c r="C23" s="64" t="s">
        <v>232</v>
      </c>
      <c r="D23" s="14" t="s">
        <v>254</v>
      </c>
    </row>
    <row r="24" spans="3:9" x14ac:dyDescent="0.25">
      <c r="C24" s="64" t="s">
        <v>547</v>
      </c>
      <c r="D24" s="14">
        <v>114</v>
      </c>
    </row>
    <row r="25" spans="3:9" x14ac:dyDescent="0.25">
      <c r="C25" s="64" t="s">
        <v>548</v>
      </c>
      <c r="D25" s="14">
        <v>45</v>
      </c>
    </row>
    <row r="26" spans="3:9" x14ac:dyDescent="0.25">
      <c r="C26" s="64" t="s">
        <v>549</v>
      </c>
      <c r="D26" s="101">
        <v>10</v>
      </c>
    </row>
    <row r="27" spans="3:9" x14ac:dyDescent="0.25">
      <c r="C27" s="64" t="s">
        <v>462</v>
      </c>
      <c r="D27" s="102">
        <f>(D24-D25)*D26</f>
        <v>690</v>
      </c>
    </row>
    <row r="29" spans="3:9" x14ac:dyDescent="0.25">
      <c r="C29" s="9" t="str">
        <f>C27&amp;" Formula:"</f>
        <v>COGS Formula:</v>
      </c>
      <c r="D29" t="str">
        <f ca="1">_xlfn.FORMULATEXT(D27)</f>
        <v>=(D24-D25)*D26</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0F861-782A-484D-AB06-812D7D811A9D}">
  <sheetPr>
    <tabColor rgb="FFFFFF00"/>
  </sheetPr>
  <dimension ref="B2:F20"/>
  <sheetViews>
    <sheetView tabSelected="1" zoomScale="160" zoomScaleNormal="160" workbookViewId="0"/>
  </sheetViews>
  <sheetFormatPr defaultRowHeight="15" x14ac:dyDescent="0.25"/>
  <cols>
    <col min="1" max="1" width="2.28515625" customWidth="1"/>
    <col min="2" max="2" width="4.140625" customWidth="1"/>
    <col min="3" max="5" width="12.7109375" customWidth="1"/>
    <col min="6" max="6" width="34.42578125" customWidth="1"/>
  </cols>
  <sheetData>
    <row r="2" spans="2:6" x14ac:dyDescent="0.25">
      <c r="B2" s="20"/>
      <c r="C2" s="21" t="s">
        <v>14</v>
      </c>
      <c r="D2" s="22"/>
      <c r="E2" s="22"/>
      <c r="F2" s="23"/>
    </row>
    <row r="3" spans="2:6" x14ac:dyDescent="0.25">
      <c r="B3" s="72">
        <v>1</v>
      </c>
      <c r="C3" s="74" t="s">
        <v>218</v>
      </c>
      <c r="D3" s="73"/>
      <c r="E3" s="73"/>
      <c r="F3" s="39"/>
    </row>
    <row r="4" spans="2:6" x14ac:dyDescent="0.25">
      <c r="B4" s="72">
        <v>2</v>
      </c>
      <c r="C4" s="74" t="s">
        <v>317</v>
      </c>
      <c r="D4" s="73"/>
      <c r="E4" s="73"/>
      <c r="F4" s="39"/>
    </row>
    <row r="5" spans="2:6" x14ac:dyDescent="0.25">
      <c r="B5" s="72">
        <v>3</v>
      </c>
      <c r="C5" s="74" t="s">
        <v>93</v>
      </c>
      <c r="D5" s="73"/>
      <c r="E5" s="73"/>
      <c r="F5" s="39"/>
    </row>
    <row r="6" spans="2:6" x14ac:dyDescent="0.25">
      <c r="B6" s="72">
        <v>4</v>
      </c>
      <c r="C6" s="74" t="s">
        <v>470</v>
      </c>
      <c r="D6" s="73"/>
      <c r="E6" s="73"/>
      <c r="F6" s="39"/>
    </row>
    <row r="7" spans="2:6" x14ac:dyDescent="0.25">
      <c r="B7" s="72">
        <v>5</v>
      </c>
      <c r="C7" s="74" t="s">
        <v>442</v>
      </c>
      <c r="D7" s="73"/>
      <c r="E7" s="73"/>
      <c r="F7" s="39"/>
    </row>
    <row r="8" spans="2:6" x14ac:dyDescent="0.25">
      <c r="B8" s="72">
        <v>6</v>
      </c>
      <c r="C8" s="74" t="s">
        <v>19</v>
      </c>
      <c r="D8" s="73"/>
      <c r="E8" s="73"/>
      <c r="F8" s="39"/>
    </row>
    <row r="9" spans="2:6" x14ac:dyDescent="0.25">
      <c r="B9" s="72">
        <v>7</v>
      </c>
      <c r="C9" s="74" t="s">
        <v>15</v>
      </c>
      <c r="D9" s="73"/>
      <c r="E9" s="73"/>
      <c r="F9" s="39"/>
    </row>
    <row r="10" spans="2:6" x14ac:dyDescent="0.25">
      <c r="B10" s="72">
        <v>8</v>
      </c>
      <c r="C10" s="74" t="s">
        <v>21</v>
      </c>
      <c r="D10" s="73"/>
      <c r="E10" s="73"/>
      <c r="F10" s="39"/>
    </row>
    <row r="11" spans="2:6" x14ac:dyDescent="0.25">
      <c r="B11" s="72">
        <v>9</v>
      </c>
      <c r="C11" s="74" t="s">
        <v>22</v>
      </c>
      <c r="D11" s="73"/>
      <c r="E11" s="73"/>
      <c r="F11" s="39"/>
    </row>
    <row r="12" spans="2:6" x14ac:dyDescent="0.25">
      <c r="B12" s="72">
        <v>10</v>
      </c>
      <c r="C12" s="74" t="s">
        <v>20</v>
      </c>
      <c r="D12" s="73"/>
      <c r="E12" s="73"/>
      <c r="F12" s="39"/>
    </row>
    <row r="13" spans="2:6" x14ac:dyDescent="0.25">
      <c r="B13" s="72">
        <v>11</v>
      </c>
      <c r="C13" s="74" t="s">
        <v>18</v>
      </c>
      <c r="D13" s="73"/>
      <c r="E13" s="73"/>
      <c r="F13" s="39"/>
    </row>
    <row r="14" spans="2:6" x14ac:dyDescent="0.25">
      <c r="B14" s="72">
        <v>12</v>
      </c>
      <c r="C14" s="74" t="s">
        <v>493</v>
      </c>
      <c r="D14" s="73"/>
      <c r="E14" s="73"/>
      <c r="F14" s="39"/>
    </row>
    <row r="15" spans="2:6" x14ac:dyDescent="0.25">
      <c r="B15" s="72">
        <v>13</v>
      </c>
      <c r="C15" s="74" t="s">
        <v>494</v>
      </c>
      <c r="D15" s="73"/>
      <c r="E15" s="73"/>
      <c r="F15" s="39"/>
    </row>
    <row r="16" spans="2:6" x14ac:dyDescent="0.25">
      <c r="B16" s="72">
        <v>14</v>
      </c>
      <c r="C16" s="74" t="s">
        <v>471</v>
      </c>
      <c r="D16" s="73"/>
      <c r="E16" s="73"/>
      <c r="F16" s="39"/>
    </row>
    <row r="17" spans="2:6" x14ac:dyDescent="0.25">
      <c r="B17" s="72">
        <v>15</v>
      </c>
      <c r="C17" s="74" t="s">
        <v>516</v>
      </c>
      <c r="D17" s="73"/>
      <c r="E17" s="73"/>
      <c r="F17" s="39"/>
    </row>
    <row r="18" spans="2:6" x14ac:dyDescent="0.25">
      <c r="B18" s="72">
        <v>16</v>
      </c>
      <c r="C18" s="74" t="s">
        <v>472</v>
      </c>
      <c r="D18" s="73"/>
      <c r="E18" s="73"/>
      <c r="F18" s="39"/>
    </row>
    <row r="19" spans="2:6" x14ac:dyDescent="0.25">
      <c r="B19" s="72">
        <v>17</v>
      </c>
      <c r="C19" s="74" t="s">
        <v>473</v>
      </c>
      <c r="D19" s="73"/>
      <c r="E19" s="73"/>
      <c r="F19" s="39"/>
    </row>
    <row r="20" spans="2:6" x14ac:dyDescent="0.25">
      <c r="B20" s="72">
        <v>18</v>
      </c>
      <c r="C20" s="74" t="s">
        <v>474</v>
      </c>
      <c r="D20" s="73"/>
      <c r="E20" s="73"/>
      <c r="F20" s="39"/>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85905-58B2-40D4-BF56-6187DF3FE671}">
  <sheetPr codeName="Sheet13">
    <tabColor rgb="FFFFFF00"/>
    <pageSetUpPr fitToPage="1"/>
  </sheetPr>
  <dimension ref="B2:E57"/>
  <sheetViews>
    <sheetView showGridLines="0" zoomScale="115" zoomScaleNormal="115" workbookViewId="0"/>
  </sheetViews>
  <sheetFormatPr defaultRowHeight="15" x14ac:dyDescent="0.25"/>
  <cols>
    <col min="1" max="1" width="3" customWidth="1"/>
    <col min="2" max="2" width="40.5703125" customWidth="1"/>
    <col min="3" max="3" width="29.140625" customWidth="1"/>
  </cols>
  <sheetData>
    <row r="2" spans="2:5" x14ac:dyDescent="0.25">
      <c r="B2" s="75" t="s">
        <v>220</v>
      </c>
      <c r="C2" s="8"/>
    </row>
    <row r="3" spans="2:5" x14ac:dyDescent="0.25">
      <c r="B3" s="7" t="s">
        <v>219</v>
      </c>
      <c r="C3" s="8"/>
    </row>
    <row r="4" spans="2:5" x14ac:dyDescent="0.25">
      <c r="B4" s="7" t="s">
        <v>221</v>
      </c>
      <c r="C4" s="8"/>
    </row>
    <row r="5" spans="2:5" x14ac:dyDescent="0.25">
      <c r="B5" s="7" t="s">
        <v>235</v>
      </c>
      <c r="C5" s="8"/>
    </row>
    <row r="6" spans="2:5" ht="30" customHeight="1" x14ac:dyDescent="0.25">
      <c r="B6" s="241" t="s">
        <v>328</v>
      </c>
      <c r="C6" s="242"/>
    </row>
    <row r="7" spans="2:5" ht="30" customHeight="1" x14ac:dyDescent="0.25">
      <c r="B7" s="241" t="s">
        <v>329</v>
      </c>
      <c r="C7" s="242"/>
    </row>
    <row r="8" spans="2:5" ht="30" customHeight="1" x14ac:dyDescent="0.25">
      <c r="B8" s="241" t="s">
        <v>330</v>
      </c>
      <c r="C8" s="242"/>
    </row>
    <row r="10" spans="2:5" x14ac:dyDescent="0.25">
      <c r="B10" s="38" t="s">
        <v>38</v>
      </c>
      <c r="C10" s="39"/>
      <c r="E10" t="s">
        <v>39</v>
      </c>
    </row>
    <row r="11" spans="2:5" x14ac:dyDescent="0.25">
      <c r="B11" s="40" t="s">
        <v>40</v>
      </c>
      <c r="C11" s="39"/>
    </row>
    <row r="12" spans="2:5" x14ac:dyDescent="0.25">
      <c r="B12" s="40" t="s">
        <v>265</v>
      </c>
      <c r="C12" s="39"/>
    </row>
    <row r="13" spans="2:5" x14ac:dyDescent="0.25">
      <c r="B13" s="40" t="s">
        <v>41</v>
      </c>
      <c r="C13" s="39"/>
    </row>
    <row r="14" spans="2:5" x14ac:dyDescent="0.25">
      <c r="B14" s="40" t="s">
        <v>42</v>
      </c>
      <c r="C14" s="39"/>
    </row>
    <row r="15" spans="2:5" x14ac:dyDescent="0.25">
      <c r="B15" s="40" t="s">
        <v>43</v>
      </c>
      <c r="C15" s="39"/>
    </row>
    <row r="16" spans="2:5" x14ac:dyDescent="0.25">
      <c r="B16" s="40" t="s">
        <v>44</v>
      </c>
      <c r="C16" s="39"/>
    </row>
    <row r="17" spans="2:3" x14ac:dyDescent="0.25">
      <c r="B17" s="40" t="s">
        <v>45</v>
      </c>
      <c r="C17" s="39"/>
    </row>
    <row r="18" spans="2:3" x14ac:dyDescent="0.25">
      <c r="B18" s="40" t="s">
        <v>46</v>
      </c>
      <c r="C18" s="39"/>
    </row>
    <row r="20" spans="2:3" x14ac:dyDescent="0.25">
      <c r="B20" s="38" t="s">
        <v>47</v>
      </c>
      <c r="C20" s="39"/>
    </row>
    <row r="21" spans="2:3" x14ac:dyDescent="0.25">
      <c r="B21" s="14" t="s">
        <v>48</v>
      </c>
      <c r="C21" s="14" t="s">
        <v>49</v>
      </c>
    </row>
    <row r="22" spans="2:3" x14ac:dyDescent="0.25">
      <c r="B22" s="14" t="s">
        <v>50</v>
      </c>
      <c r="C22" s="14" t="s">
        <v>51</v>
      </c>
    </row>
    <row r="23" spans="2:3" x14ac:dyDescent="0.25">
      <c r="B23" s="14" t="s">
        <v>52</v>
      </c>
      <c r="C23" s="14" t="s">
        <v>53</v>
      </c>
    </row>
    <row r="24" spans="2:3" x14ac:dyDescent="0.25">
      <c r="B24" s="14" t="s">
        <v>54</v>
      </c>
      <c r="C24" s="14" t="s">
        <v>55</v>
      </c>
    </row>
    <row r="25" spans="2:3" x14ac:dyDescent="0.25">
      <c r="B25" s="14" t="s">
        <v>56</v>
      </c>
      <c r="C25" s="14" t="s">
        <v>57</v>
      </c>
    </row>
    <row r="26" spans="2:3" x14ac:dyDescent="0.25">
      <c r="B26" s="14" t="s">
        <v>58</v>
      </c>
      <c r="C26" s="14" t="s">
        <v>59</v>
      </c>
    </row>
    <row r="28" spans="2:3" x14ac:dyDescent="0.25">
      <c r="B28" s="35" t="s">
        <v>60</v>
      </c>
    </row>
    <row r="29" spans="2:3" x14ac:dyDescent="0.25">
      <c r="B29" s="14" t="s">
        <v>61</v>
      </c>
    </row>
    <row r="30" spans="2:3" x14ac:dyDescent="0.25">
      <c r="B30" s="14" t="s">
        <v>62</v>
      </c>
    </row>
    <row r="31" spans="2:3" x14ac:dyDescent="0.25">
      <c r="B31" s="14" t="s">
        <v>63</v>
      </c>
    </row>
    <row r="32" spans="2:3" x14ac:dyDescent="0.25">
      <c r="B32" s="14" t="s">
        <v>64</v>
      </c>
    </row>
    <row r="33" spans="2:3" x14ac:dyDescent="0.25">
      <c r="B33" s="14" t="s">
        <v>65</v>
      </c>
    </row>
    <row r="34" spans="2:3" x14ac:dyDescent="0.25">
      <c r="B34" s="14" t="s">
        <v>66</v>
      </c>
    </row>
    <row r="36" spans="2:3" x14ac:dyDescent="0.25">
      <c r="B36" s="35" t="s">
        <v>67</v>
      </c>
    </row>
    <row r="37" spans="2:3" x14ac:dyDescent="0.25">
      <c r="B37" s="14" t="s">
        <v>68</v>
      </c>
    </row>
    <row r="39" spans="2:3" x14ac:dyDescent="0.25">
      <c r="B39" s="38" t="s">
        <v>69</v>
      </c>
      <c r="C39" s="39"/>
    </row>
    <row r="40" spans="2:3" x14ac:dyDescent="0.25">
      <c r="B40" s="41" t="s">
        <v>70</v>
      </c>
      <c r="C40" s="42"/>
    </row>
    <row r="41" spans="2:3" x14ac:dyDescent="0.25">
      <c r="B41" s="2" t="s">
        <v>71</v>
      </c>
      <c r="C41" s="3"/>
    </row>
    <row r="42" spans="2:3" x14ac:dyDescent="0.25">
      <c r="B42" s="43" t="s">
        <v>72</v>
      </c>
      <c r="C42" s="44"/>
    </row>
    <row r="43" spans="2:3" x14ac:dyDescent="0.25">
      <c r="B43" s="43" t="s">
        <v>73</v>
      </c>
      <c r="C43" s="44"/>
    </row>
    <row r="44" spans="2:3" x14ac:dyDescent="0.25">
      <c r="B44" s="43" t="s">
        <v>74</v>
      </c>
      <c r="C44" s="44"/>
    </row>
    <row r="45" spans="2:3" x14ac:dyDescent="0.25">
      <c r="B45" s="2" t="s">
        <v>75</v>
      </c>
      <c r="C45" s="3"/>
    </row>
    <row r="46" spans="2:3" x14ac:dyDescent="0.25">
      <c r="B46" s="43" t="s">
        <v>76</v>
      </c>
      <c r="C46" s="44"/>
    </row>
    <row r="47" spans="2:3" x14ac:dyDescent="0.25">
      <c r="B47" s="43" t="s">
        <v>77</v>
      </c>
      <c r="C47" s="44"/>
    </row>
    <row r="48" spans="2:3" x14ac:dyDescent="0.25">
      <c r="B48" s="43" t="s">
        <v>78</v>
      </c>
      <c r="C48" s="44"/>
    </row>
    <row r="49" spans="2:3" x14ac:dyDescent="0.25">
      <c r="B49" s="2" t="s">
        <v>79</v>
      </c>
      <c r="C49" s="3"/>
    </row>
    <row r="50" spans="2:3" x14ac:dyDescent="0.25">
      <c r="B50" s="24" t="s">
        <v>80</v>
      </c>
      <c r="C50" s="26"/>
    </row>
    <row r="51" spans="2:3" x14ac:dyDescent="0.25">
      <c r="B51" s="34" t="s">
        <v>81</v>
      </c>
      <c r="C51" s="45"/>
    </row>
    <row r="52" spans="2:3" x14ac:dyDescent="0.25">
      <c r="B52" s="34" t="s">
        <v>82</v>
      </c>
      <c r="C52" s="45"/>
    </row>
    <row r="53" spans="2:3" x14ac:dyDescent="0.25">
      <c r="B53" s="46" t="s">
        <v>83</v>
      </c>
      <c r="C53" s="47"/>
    </row>
    <row r="54" spans="2:3" x14ac:dyDescent="0.25">
      <c r="B54" s="41" t="s">
        <v>84</v>
      </c>
      <c r="C54" s="42"/>
    </row>
    <row r="55" spans="2:3" x14ac:dyDescent="0.25">
      <c r="B55" s="41" t="s">
        <v>85</v>
      </c>
      <c r="C55" s="42"/>
    </row>
    <row r="56" spans="2:3" x14ac:dyDescent="0.25">
      <c r="B56" s="2" t="s">
        <v>86</v>
      </c>
      <c r="C56" s="3"/>
    </row>
    <row r="57" spans="2:3" x14ac:dyDescent="0.25">
      <c r="B57" s="5" t="s">
        <v>87</v>
      </c>
      <c r="C57" s="6"/>
    </row>
  </sheetData>
  <mergeCells count="3">
    <mergeCell ref="B6:C6"/>
    <mergeCell ref="B7:C7"/>
    <mergeCell ref="B8:C8"/>
  </mergeCells>
  <pageMargins left="0.3" right="0.3" top="0.3" bottom="0.5" header="0.3" footer="0.3"/>
  <pageSetup orientation="portrait" r:id="rId1"/>
  <headerFooter>
    <oddFooter>&amp;L&amp;F - &amp;A&amp;RPage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18EEB-87BD-4AF7-A4FA-8030CA85BFFF}">
  <sheetPr codeName="Sheet33">
    <tabColor rgb="FFFFFF00"/>
    <pageSetUpPr fitToPage="1"/>
  </sheetPr>
  <dimension ref="B2:D35"/>
  <sheetViews>
    <sheetView zoomScaleNormal="100" workbookViewId="0"/>
  </sheetViews>
  <sheetFormatPr defaultRowHeight="15" x14ac:dyDescent="0.25"/>
  <cols>
    <col min="1" max="1" width="4.28515625" customWidth="1"/>
    <col min="2" max="2" width="19.5703125" customWidth="1"/>
    <col min="3" max="3" width="40" customWidth="1"/>
    <col min="4" max="4" width="54.85546875" customWidth="1"/>
    <col min="6" max="6" width="20.28515625" bestFit="1" customWidth="1"/>
    <col min="9" max="9" width="24.28515625" bestFit="1" customWidth="1"/>
    <col min="10" max="10" width="21.140625" bestFit="1" customWidth="1"/>
  </cols>
  <sheetData>
    <row r="2" spans="2:4" x14ac:dyDescent="0.25">
      <c r="B2" s="36" t="s">
        <v>88</v>
      </c>
      <c r="C2" s="36" t="s">
        <v>24</v>
      </c>
      <c r="D2" s="36" t="s">
        <v>89</v>
      </c>
    </row>
    <row r="3" spans="2:4" ht="30.75" x14ac:dyDescent="0.3">
      <c r="B3" s="48" t="s">
        <v>90</v>
      </c>
      <c r="C3" s="48" t="s">
        <v>91</v>
      </c>
      <c r="D3" s="49" t="s">
        <v>92</v>
      </c>
    </row>
    <row r="4" spans="2:4" ht="45" x14ac:dyDescent="0.25">
      <c r="B4" s="48" t="s">
        <v>93</v>
      </c>
      <c r="C4" s="48" t="s">
        <v>94</v>
      </c>
      <c r="D4" s="14" t="s">
        <v>95</v>
      </c>
    </row>
    <row r="5" spans="2:4" ht="45" x14ac:dyDescent="0.25">
      <c r="B5" s="48" t="s">
        <v>96</v>
      </c>
      <c r="C5" s="48" t="s">
        <v>97</v>
      </c>
      <c r="D5" s="14" t="s">
        <v>98</v>
      </c>
    </row>
    <row r="6" spans="2:4" ht="48.75" customHeight="1" x14ac:dyDescent="0.35">
      <c r="B6" s="48" t="s">
        <v>99</v>
      </c>
      <c r="C6" s="48" t="s">
        <v>100</v>
      </c>
      <c r="D6" s="48" t="s">
        <v>101</v>
      </c>
    </row>
    <row r="7" spans="2:4" ht="61.5" customHeight="1" x14ac:dyDescent="0.35">
      <c r="B7" s="48" t="s">
        <v>102</v>
      </c>
      <c r="C7" s="48" t="s">
        <v>103</v>
      </c>
      <c r="D7" s="14" t="s">
        <v>104</v>
      </c>
    </row>
    <row r="8" spans="2:4" ht="30" x14ac:dyDescent="0.25">
      <c r="B8" s="48" t="s">
        <v>105</v>
      </c>
      <c r="C8" s="48" t="s">
        <v>106</v>
      </c>
      <c r="D8" s="14" t="s">
        <v>107</v>
      </c>
    </row>
    <row r="9" spans="2:4" ht="45.75" x14ac:dyDescent="0.3">
      <c r="B9" s="48" t="s">
        <v>108</v>
      </c>
      <c r="C9" s="48" t="s">
        <v>11</v>
      </c>
      <c r="D9" s="48" t="s">
        <v>109</v>
      </c>
    </row>
    <row r="10" spans="2:4" ht="75.75" x14ac:dyDescent="0.3">
      <c r="B10" s="48" t="s">
        <v>110</v>
      </c>
      <c r="C10" s="48" t="s">
        <v>111</v>
      </c>
      <c r="D10" s="48" t="s">
        <v>112</v>
      </c>
    </row>
    <row r="11" spans="2:4" ht="45" x14ac:dyDescent="0.25">
      <c r="B11" s="48" t="s">
        <v>113</v>
      </c>
      <c r="C11" s="48" t="s">
        <v>114</v>
      </c>
      <c r="D11" s="48" t="s">
        <v>115</v>
      </c>
    </row>
    <row r="12" spans="2:4" ht="60" x14ac:dyDescent="0.25">
      <c r="B12" s="48" t="s">
        <v>116</v>
      </c>
      <c r="C12" s="48" t="s">
        <v>117</v>
      </c>
      <c r="D12" s="14" t="s">
        <v>118</v>
      </c>
    </row>
    <row r="13" spans="2:4" ht="60" x14ac:dyDescent="0.25">
      <c r="B13" s="48" t="s">
        <v>119</v>
      </c>
      <c r="C13" s="48" t="s">
        <v>120</v>
      </c>
      <c r="D13" s="50" t="s">
        <v>121</v>
      </c>
    </row>
    <row r="14" spans="2:4" ht="105" x14ac:dyDescent="0.25">
      <c r="B14" s="48" t="s">
        <v>122</v>
      </c>
      <c r="C14" s="48" t="s">
        <v>123</v>
      </c>
      <c r="D14" s="51" t="s">
        <v>124</v>
      </c>
    </row>
    <row r="16" spans="2:4" x14ac:dyDescent="0.25">
      <c r="B16" s="36" t="s">
        <v>88</v>
      </c>
      <c r="C16" s="36" t="s">
        <v>24</v>
      </c>
      <c r="D16" s="36" t="s">
        <v>89</v>
      </c>
    </row>
    <row r="17" spans="2:4" x14ac:dyDescent="0.25">
      <c r="B17" s="243" t="s">
        <v>125</v>
      </c>
      <c r="C17" s="48" t="s">
        <v>126</v>
      </c>
      <c r="D17" s="14" t="s">
        <v>127</v>
      </c>
    </row>
    <row r="18" spans="2:4" x14ac:dyDescent="0.25">
      <c r="B18" s="243"/>
      <c r="C18" s="48" t="s">
        <v>128</v>
      </c>
      <c r="D18" s="14" t="s">
        <v>129</v>
      </c>
    </row>
    <row r="19" spans="2:4" x14ac:dyDescent="0.25">
      <c r="B19" s="243"/>
      <c r="C19" s="48" t="s">
        <v>130</v>
      </c>
      <c r="D19" s="14" t="s">
        <v>131</v>
      </c>
    </row>
    <row r="20" spans="2:4" x14ac:dyDescent="0.25">
      <c r="B20" s="243"/>
      <c r="C20" s="48" t="s">
        <v>132</v>
      </c>
      <c r="D20" s="14" t="s">
        <v>133</v>
      </c>
    </row>
    <row r="21" spans="2:4" x14ac:dyDescent="0.25">
      <c r="B21" s="243"/>
      <c r="C21" s="48" t="s">
        <v>134</v>
      </c>
      <c r="D21" s="14" t="s">
        <v>135</v>
      </c>
    </row>
    <row r="22" spans="2:4" x14ac:dyDescent="0.25">
      <c r="B22" s="243"/>
      <c r="C22" s="48" t="s">
        <v>136</v>
      </c>
      <c r="D22" s="14" t="s">
        <v>137</v>
      </c>
    </row>
    <row r="23" spans="2:4" ht="30" x14ac:dyDescent="0.25">
      <c r="B23" s="243"/>
      <c r="C23" s="48" t="s">
        <v>138</v>
      </c>
      <c r="D23" s="14" t="s">
        <v>139</v>
      </c>
    </row>
    <row r="24" spans="2:4" ht="75" x14ac:dyDescent="0.25">
      <c r="B24" s="48" t="s">
        <v>140</v>
      </c>
      <c r="C24" s="48" t="s">
        <v>141</v>
      </c>
      <c r="D24" s="48" t="s">
        <v>142</v>
      </c>
    </row>
    <row r="25" spans="2:4" ht="77.25" customHeight="1" x14ac:dyDescent="0.3">
      <c r="B25" s="48" t="s">
        <v>143</v>
      </c>
      <c r="C25" s="48" t="s">
        <v>144</v>
      </c>
      <c r="D25" s="14" t="s">
        <v>145</v>
      </c>
    </row>
    <row r="26" spans="2:4" ht="90" x14ac:dyDescent="0.25">
      <c r="B26" s="48" t="s">
        <v>146</v>
      </c>
      <c r="C26" s="48" t="s">
        <v>147</v>
      </c>
      <c r="D26" s="50" t="s">
        <v>148</v>
      </c>
    </row>
    <row r="27" spans="2:4" ht="105" x14ac:dyDescent="0.25">
      <c r="B27" s="48" t="s">
        <v>149</v>
      </c>
      <c r="C27" s="48" t="s">
        <v>150</v>
      </c>
      <c r="D27" s="50" t="s">
        <v>151</v>
      </c>
    </row>
    <row r="28" spans="2:4" ht="33.75" customHeight="1" x14ac:dyDescent="0.25">
      <c r="B28" s="48" t="s">
        <v>152</v>
      </c>
      <c r="C28" s="48" t="s">
        <v>153</v>
      </c>
      <c r="D28" s="48" t="s">
        <v>154</v>
      </c>
    </row>
    <row r="29" spans="2:4" ht="33.75" customHeight="1" x14ac:dyDescent="0.25">
      <c r="B29" s="48" t="s">
        <v>155</v>
      </c>
      <c r="C29" s="48" t="s">
        <v>156</v>
      </c>
      <c r="D29" s="48" t="s">
        <v>154</v>
      </c>
    </row>
    <row r="30" spans="2:4" ht="47.25" customHeight="1" x14ac:dyDescent="0.3">
      <c r="B30" s="48" t="s">
        <v>157</v>
      </c>
      <c r="C30" s="48" t="s">
        <v>158</v>
      </c>
      <c r="D30" s="14" t="s">
        <v>159</v>
      </c>
    </row>
    <row r="31" spans="2:4" ht="61.5" x14ac:dyDescent="0.35">
      <c r="B31" s="48" t="s">
        <v>160</v>
      </c>
      <c r="C31" s="48" t="s">
        <v>161</v>
      </c>
      <c r="D31" s="14" t="s">
        <v>162</v>
      </c>
    </row>
    <row r="32" spans="2:4" x14ac:dyDescent="0.25">
      <c r="B32" s="4"/>
      <c r="C32" s="52"/>
    </row>
    <row r="33" spans="2:3" x14ac:dyDescent="0.25">
      <c r="B33" s="4"/>
      <c r="C33" s="52"/>
    </row>
    <row r="34" spans="2:3" x14ac:dyDescent="0.25">
      <c r="B34" s="4"/>
    </row>
    <row r="35" spans="2:3" x14ac:dyDescent="0.25">
      <c r="B35" s="4"/>
    </row>
  </sheetData>
  <mergeCells count="1">
    <mergeCell ref="B17:B23"/>
  </mergeCells>
  <pageMargins left="0.3" right="0.3" top="0.3" bottom="0.5" header="0.3" footer="0.3"/>
  <pageSetup scale="87" orientation="portrait" r:id="rId1"/>
  <headerFooter>
    <oddFooter>&amp;L&amp;F - &amp;A&amp;RPage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91AD2-5BEB-40AC-8DFC-90AD62443B77}">
  <sheetPr>
    <tabColor rgb="FFFFFF00"/>
    <pageSetUpPr fitToPage="1"/>
  </sheetPr>
  <dimension ref="A1"/>
  <sheetViews>
    <sheetView showGridLines="0" zoomScale="85" zoomScaleNormal="85" workbookViewId="0"/>
  </sheetViews>
  <sheetFormatPr defaultRowHeight="15" x14ac:dyDescent="0.25"/>
  <cols>
    <col min="1" max="1" width="3" customWidth="1"/>
    <col min="2" max="2" width="40.5703125" customWidth="1"/>
    <col min="3" max="3" width="27" customWidth="1"/>
  </cols>
  <sheetData/>
  <pageMargins left="0.3" right="0.3" top="0.3" bottom="0.5" header="0.3" footer="0.3"/>
  <pageSetup scale="86" orientation="portrait" r:id="rId1"/>
  <headerFooter>
    <oddFooter>&amp;L&amp;F - &amp;A&amp;RPage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0F323-E652-4E94-8DDC-4CF9B0AAE67B}">
  <sheetPr codeName="Sheet16">
    <tabColor rgb="FFFFFF00"/>
    <pageSetUpPr fitToPage="1"/>
  </sheetPr>
  <dimension ref="B2:C25"/>
  <sheetViews>
    <sheetView showGridLines="0" showRowColHeaders="0" zoomScale="130" zoomScaleNormal="130" workbookViewId="0"/>
  </sheetViews>
  <sheetFormatPr defaultRowHeight="15" x14ac:dyDescent="0.25"/>
  <cols>
    <col min="1" max="1" width="3.42578125" customWidth="1"/>
    <col min="2" max="2" width="91.28515625" customWidth="1"/>
  </cols>
  <sheetData>
    <row r="2" spans="2:2" x14ac:dyDescent="0.25">
      <c r="B2" s="53" t="s">
        <v>163</v>
      </c>
    </row>
    <row r="3" spans="2:2" x14ac:dyDescent="0.25">
      <c r="B3" s="54" t="s">
        <v>236</v>
      </c>
    </row>
    <row r="4" spans="2:2" x14ac:dyDescent="0.25">
      <c r="B4" s="55" t="s">
        <v>238</v>
      </c>
    </row>
    <row r="5" spans="2:2" ht="30" x14ac:dyDescent="0.25">
      <c r="B5" s="56" t="s">
        <v>237</v>
      </c>
    </row>
    <row r="6" spans="2:2" x14ac:dyDescent="0.25">
      <c r="B6" s="53" t="s">
        <v>164</v>
      </c>
    </row>
    <row r="7" spans="2:2" ht="30" x14ac:dyDescent="0.25">
      <c r="B7" s="56" t="s">
        <v>165</v>
      </c>
    </row>
    <row r="8" spans="2:2" ht="15" customHeight="1" x14ac:dyDescent="0.25">
      <c r="B8" s="56" t="s">
        <v>166</v>
      </c>
    </row>
    <row r="9" spans="2:2" ht="45" x14ac:dyDescent="0.25">
      <c r="B9" s="57" t="s">
        <v>167</v>
      </c>
    </row>
    <row r="10" spans="2:2" x14ac:dyDescent="0.25">
      <c r="B10" s="58" t="s">
        <v>168</v>
      </c>
    </row>
    <row r="11" spans="2:2" x14ac:dyDescent="0.25">
      <c r="B11" s="59" t="s">
        <v>169</v>
      </c>
    </row>
    <row r="12" spans="2:2" ht="30" x14ac:dyDescent="0.25">
      <c r="B12" s="59" t="s">
        <v>170</v>
      </c>
    </row>
    <row r="13" spans="2:2" ht="15" customHeight="1" x14ac:dyDescent="0.25">
      <c r="B13" s="59" t="s">
        <v>171</v>
      </c>
    </row>
    <row r="14" spans="2:2" ht="75" customHeight="1" x14ac:dyDescent="0.25">
      <c r="B14" s="54" t="s">
        <v>172</v>
      </c>
    </row>
    <row r="15" spans="2:2" ht="60" x14ac:dyDescent="0.25">
      <c r="B15" s="57" t="s">
        <v>327</v>
      </c>
    </row>
    <row r="16" spans="2:2" ht="45" customHeight="1" x14ac:dyDescent="0.25">
      <c r="B16" s="57" t="s">
        <v>331</v>
      </c>
    </row>
    <row r="17" spans="2:3" ht="30" x14ac:dyDescent="0.25">
      <c r="B17" s="57" t="s">
        <v>226</v>
      </c>
    </row>
    <row r="18" spans="2:3" ht="45" customHeight="1" x14ac:dyDescent="0.25">
      <c r="B18" s="112" t="s">
        <v>318</v>
      </c>
    </row>
    <row r="19" spans="2:3" x14ac:dyDescent="0.25">
      <c r="B19" s="76" t="s">
        <v>228</v>
      </c>
    </row>
    <row r="20" spans="2:3" x14ac:dyDescent="0.25">
      <c r="B20" s="113" t="s">
        <v>229</v>
      </c>
    </row>
    <row r="21" spans="2:3" x14ac:dyDescent="0.25">
      <c r="B21" s="113" t="s">
        <v>230</v>
      </c>
    </row>
    <row r="22" spans="2:3" x14ac:dyDescent="0.25">
      <c r="B22" s="113" t="s">
        <v>231</v>
      </c>
      <c r="C22" s="9"/>
    </row>
    <row r="23" spans="2:3" x14ac:dyDescent="0.25">
      <c r="B23" s="114" t="s">
        <v>110</v>
      </c>
    </row>
    <row r="24" spans="2:3" ht="30" x14ac:dyDescent="0.25">
      <c r="B24" s="115" t="s">
        <v>213</v>
      </c>
    </row>
    <row r="25" spans="2:3" x14ac:dyDescent="0.25">
      <c r="B25" s="116" t="s">
        <v>227</v>
      </c>
    </row>
  </sheetData>
  <pageMargins left="0.3" right="0.3" top="0.3" bottom="0.5" header="0.3" footer="0.3"/>
  <pageSetup scale="93" orientation="landscape" r:id="rId1"/>
  <headerFooter>
    <oddFooter>&amp;L&amp;F - &amp;A&amp;RPage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65580-282F-4021-8FB2-CA7A2B77993C}">
  <sheetPr>
    <tabColor rgb="FFFFFF00"/>
  </sheetPr>
  <dimension ref="B1:H9"/>
  <sheetViews>
    <sheetView showGridLines="0" zoomScale="160" zoomScaleNormal="160" workbookViewId="0"/>
  </sheetViews>
  <sheetFormatPr defaultRowHeight="15" x14ac:dyDescent="0.25"/>
  <cols>
    <col min="1" max="1" width="2.28515625" customWidth="1"/>
    <col min="2" max="2" width="20.85546875" customWidth="1"/>
    <col min="8" max="8" width="6.42578125" customWidth="1"/>
  </cols>
  <sheetData>
    <row r="1" spans="2:8" ht="15.75" thickBot="1" x14ac:dyDescent="0.3"/>
    <row r="2" spans="2:8" x14ac:dyDescent="0.25">
      <c r="B2" s="166" t="s">
        <v>432</v>
      </c>
      <c r="C2" s="159"/>
      <c r="D2" s="160"/>
      <c r="E2" s="160"/>
      <c r="F2" s="160"/>
      <c r="G2" s="160"/>
      <c r="H2" s="161"/>
    </row>
    <row r="3" spans="2:8" x14ac:dyDescent="0.25">
      <c r="B3" s="162" t="s">
        <v>433</v>
      </c>
      <c r="H3" s="163"/>
    </row>
    <row r="4" spans="2:8" x14ac:dyDescent="0.25">
      <c r="B4" s="162" t="s">
        <v>435</v>
      </c>
      <c r="H4" s="163"/>
    </row>
    <row r="5" spans="2:8" x14ac:dyDescent="0.25">
      <c r="B5" s="162" t="s">
        <v>434</v>
      </c>
      <c r="H5" s="163"/>
    </row>
    <row r="6" spans="2:8" ht="58.5" customHeight="1" x14ac:dyDescent="0.25">
      <c r="B6" s="164"/>
      <c r="C6" s="243" t="s">
        <v>436</v>
      </c>
      <c r="D6" s="243"/>
      <c r="E6" s="243"/>
      <c r="F6" s="243"/>
      <c r="G6" s="243"/>
      <c r="H6" s="243"/>
    </row>
    <row r="7" spans="2:8" ht="58.5" customHeight="1" x14ac:dyDescent="0.25">
      <c r="B7" s="164"/>
      <c r="C7" s="243" t="s">
        <v>440</v>
      </c>
      <c r="D7" s="243"/>
      <c r="E7" s="243"/>
      <c r="F7" s="243"/>
      <c r="G7" s="243"/>
      <c r="H7" s="243"/>
    </row>
    <row r="8" spans="2:8" ht="58.5" customHeight="1" x14ac:dyDescent="0.25">
      <c r="B8" s="164"/>
      <c r="C8" s="243" t="s">
        <v>441</v>
      </c>
      <c r="D8" s="243"/>
      <c r="E8" s="243"/>
      <c r="F8" s="243"/>
      <c r="G8" s="243"/>
      <c r="H8" s="243"/>
    </row>
    <row r="9" spans="2:8" ht="58.5" customHeight="1" thickBot="1" x14ac:dyDescent="0.3">
      <c r="B9" s="165"/>
      <c r="C9" s="243" t="s">
        <v>437</v>
      </c>
      <c r="D9" s="243"/>
      <c r="E9" s="243"/>
      <c r="F9" s="243"/>
      <c r="G9" s="243"/>
      <c r="H9" s="243"/>
    </row>
  </sheetData>
  <mergeCells count="4">
    <mergeCell ref="C6:H6"/>
    <mergeCell ref="C7:H7"/>
    <mergeCell ref="C8:H8"/>
    <mergeCell ref="C9:H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5</vt:i4>
      </vt:variant>
    </vt:vector>
  </HeadingPairs>
  <TitlesOfParts>
    <vt:vector size="39" baseType="lpstr">
      <vt:lpstr>C(2-2)</vt:lpstr>
      <vt:lpstr>C(3)</vt:lpstr>
      <vt:lpstr>C(3-2)</vt:lpstr>
      <vt:lpstr>Topics</vt:lpstr>
      <vt:lpstr>Formula Elements</vt:lpstr>
      <vt:lpstr>Full List Worksheet Formula El </vt:lpstr>
      <vt:lpstr>Cell References</vt:lpstr>
      <vt:lpstr>Types of Formulas</vt:lpstr>
      <vt:lpstr>Modes Of Cell Edtting</vt:lpstr>
      <vt:lpstr>Types F</vt:lpstr>
      <vt:lpstr>Types F(an)</vt:lpstr>
      <vt:lpstr>Style Format</vt:lpstr>
      <vt:lpstr>Style Formatting</vt:lpstr>
      <vt:lpstr>Style Formatting (an)</vt:lpstr>
      <vt:lpstr>Style Format (an)</vt:lpstr>
      <vt:lpstr>Ex(1-3) WF Model</vt:lpstr>
      <vt:lpstr>Create(1)</vt:lpstr>
      <vt:lpstr>Ex(1-3) WF Model (an)</vt:lpstr>
      <vt:lpstr>Model Ex(4)</vt:lpstr>
      <vt:lpstr>Model Ex(4an)</vt:lpstr>
      <vt:lpstr>Ex(5) FinanceExample</vt:lpstr>
      <vt:lpstr>Ex(6) AnalyticsExample</vt:lpstr>
      <vt:lpstr>MAXIFS and other Agg IFS</vt:lpstr>
      <vt:lpstr>HW ==&gt;&gt;</vt:lpstr>
      <vt:lpstr>HW(1)</vt:lpstr>
      <vt:lpstr>HW(1an)</vt:lpstr>
      <vt:lpstr>HW(2)</vt:lpstr>
      <vt:lpstr>HW(2an)</vt:lpstr>
      <vt:lpstr>HW(3)</vt:lpstr>
      <vt:lpstr>HW(3an)</vt:lpstr>
      <vt:lpstr>HW(4)</vt:lpstr>
      <vt:lpstr>HW(4an)</vt:lpstr>
      <vt:lpstr>HW(5)</vt:lpstr>
      <vt:lpstr>HW(5an)</vt:lpstr>
      <vt:lpstr>'Cell References'!Print_Area</vt:lpstr>
      <vt:lpstr>'Formula Elements'!Print_Area</vt:lpstr>
      <vt:lpstr>'Full List Worksheet Formula El '!Print_Area</vt:lpstr>
      <vt:lpstr>'Style Formatting (an)'!Print_Area</vt:lpstr>
      <vt:lpstr>'Types of Formulas'!Print_Area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Girvin, Michael</dc:creator>
  <cp:lastModifiedBy>Girvin, Michael</cp:lastModifiedBy>
  <cp:lastPrinted>2022-07-18T20:08:10Z</cp:lastPrinted>
  <dcterms:created xsi:type="dcterms:W3CDTF">2015-06-05T18:17:20Z</dcterms:created>
  <dcterms:modified xsi:type="dcterms:W3CDTF">2023-12-27T20:41:16Z</dcterms:modified>
</cp:coreProperties>
</file>