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1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00VideoClassStorage\000YouTubeExcelTricks\Mr Excel\Dual Videos\196\DuelingExcel2022\"/>
    </mc:Choice>
  </mc:AlternateContent>
  <xr:revisionPtr revIDLastSave="0" documentId="13_ncr:1_{B592B825-D664-4B7F-879F-3BF30420D062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196C" sheetId="21" r:id="rId1"/>
    <sheet name="Title" sheetId="6" r:id="rId2"/>
    <sheet name="Question" sheetId="2" r:id="rId3"/>
    <sheet name="MrExcel1" sheetId="16" r:id="rId4"/>
    <sheet name="ExcelIsFun1" sheetId="17" r:id="rId5"/>
    <sheet name="MrExcel2" sheetId="18" r:id="rId6"/>
    <sheet name="ExcelIsFun2" sheetId="19" r:id="rId7"/>
    <sheet name="Teammates" sheetId="22" r:id="rId8"/>
  </sheets>
  <externalReferences>
    <externalReference r:id="rId9"/>
    <externalReference r:id="rId10"/>
  </externalReferences>
  <definedNames>
    <definedName name="CallRepCondition">'[1]Ch12(31-34an)'!$G$9</definedName>
    <definedName name="ExternalData_1" localSheetId="5" hidden="1">MrExcel2!$C$3:$C$14</definedName>
    <definedName name="FLIPCOLUMN">_xlfn.LAMBDA(_xlpm.column_to_flip,_xlfn.SORTBY(_xlpm.column_to_flip,_xlfn.SEQUENCE(ROWS(_xlpm.column_to_flip),,,-1)))</definedName>
    <definedName name="FlipMe">MrExcel2!$A$4:$A$14</definedName>
    <definedName name="Frequency">_xlfn._xlws.FILTER(_xlfn.ANCHORARRAY([2]Art!$I$17),_xlfn.SEQUENCE([2]Art!$E$4+1)&lt;=[2]Art!$E$4)</definedName>
    <definedName name="GetTargetAmount">_xlfn.LAMBDA(_xlpm.rng,_xlpm.currTbl,_xlfn.BYROW(_xlpm.rng,_xlfn.LAMBDA(_xlpm.row,VLOOKUP(INDEX(_xlpm.row,3),_xlpm.currTbl,_xlfn.XMATCH(INDEX(_xlpm.row,2),INDEX(_xlpm.currTbl,1,)),0)*INDEX(_xlpm.row,1))))</definedName>
    <definedName name="UpperLimit">_xlfn._xlws.FILTER(_xlfn.ANCHORARRAY([2]Art!$H$17),_xlfn.SEQUENCE([2]Art!$E$4+1)&lt;=[2]Art!$E$4)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1" i="22" l="1"/>
  <c r="AD42" i="22"/>
  <c r="AD43" i="22"/>
  <c r="AD44" i="22"/>
  <c r="AD45" i="22"/>
  <c r="AD46" i="22"/>
  <c r="AD47" i="22"/>
  <c r="AD48" i="22"/>
  <c r="AD49" i="22"/>
  <c r="AD50" i="22"/>
  <c r="AD40" i="22"/>
  <c r="G22" i="22" a="1"/>
  <c r="G22" i="22" s="1"/>
  <c r="G21" i="22" a="1"/>
  <c r="G21" i="22" s="1"/>
  <c r="Y36" i="22"/>
  <c r="Y37" i="22"/>
  <c r="Y38" i="22"/>
  <c r="Y39" i="22"/>
  <c r="Y40" i="22"/>
  <c r="Y41" i="22"/>
  <c r="Y42" i="22"/>
  <c r="Y43" i="22"/>
  <c r="Y44" i="22"/>
  <c r="Y45" i="22"/>
  <c r="Y46" i="22"/>
  <c r="Y47" i="22"/>
  <c r="Y48" i="22"/>
  <c r="Y49" i="22"/>
  <c r="Y35" i="22"/>
  <c r="V32" i="22" a="1"/>
  <c r="V32" i="22" s="1"/>
  <c r="T30" i="22" a="1"/>
  <c r="T30" i="22" s="1"/>
  <c r="T31" i="22" a="1"/>
  <c r="T31" i="22" s="1"/>
  <c r="T32" i="22" a="1"/>
  <c r="T32" i="22" s="1"/>
  <c r="T33" i="22" a="1"/>
  <c r="T33" i="22" s="1"/>
  <c r="T34" i="22" a="1"/>
  <c r="T34" i="22" s="1"/>
  <c r="T35" i="22" a="1"/>
  <c r="T35" i="22"/>
  <c r="T36" i="22" a="1"/>
  <c r="T36" i="22" s="1"/>
  <c r="T37" i="22" a="1"/>
  <c r="T37" i="22"/>
  <c r="T38" i="22" a="1"/>
  <c r="T38" i="22" s="1"/>
  <c r="T39" i="22" a="1"/>
  <c r="T39" i="22" s="1"/>
  <c r="T29" i="22" a="1"/>
  <c r="T29" i="22" s="1"/>
  <c r="S28" i="22" a="1"/>
  <c r="S28" i="22" s="1"/>
  <c r="C4" i="22" a="1"/>
  <c r="C4" i="22" s="1"/>
  <c r="M28" i="22" a="1"/>
  <c r="M28" i="22" s="1"/>
  <c r="C17" i="22" a="1"/>
  <c r="C17" i="22" s="1"/>
  <c r="G8" i="22" a="1"/>
  <c r="G8" i="22" s="1"/>
  <c r="A3" i="22"/>
  <c r="O4" i="2"/>
  <c r="A4" i="18" a="1"/>
  <c r="A4" i="18" s="1"/>
  <c r="A3" i="18" s="1"/>
  <c r="B17" i="19" a="1"/>
  <c r="B17" i="19" s="1"/>
  <c r="C4" i="19" a="1"/>
  <c r="C4" i="19" s="1"/>
  <c r="E4" i="17" a="1"/>
  <c r="E4" i="17" s="1"/>
  <c r="C14" i="17" a="1"/>
  <c r="C14" i="17" s="1"/>
  <c r="C5" i="17" a="1"/>
  <c r="C5" i="17"/>
  <c r="C6" i="17" a="1"/>
  <c r="C6" i="17"/>
  <c r="C7" i="17" a="1"/>
  <c r="C7" i="17"/>
  <c r="C8" i="17" a="1"/>
  <c r="C8" i="17"/>
  <c r="C9" i="17" a="1"/>
  <c r="C9" i="17"/>
  <c r="C10" i="17" a="1"/>
  <c r="C10" i="17"/>
  <c r="C11" i="17" a="1"/>
  <c r="C11" i="17"/>
  <c r="C12" i="17" a="1"/>
  <c r="C12" i="17"/>
  <c r="C13" i="17" a="1"/>
  <c r="C13" i="17"/>
  <c r="C4" i="17" a="1"/>
  <c r="C4" i="17" s="1"/>
  <c r="C4" i="16" a="1"/>
  <c r="C4" i="16" s="1"/>
  <c r="E3" i="2"/>
  <c r="A3" i="2"/>
  <c r="A3" i="19"/>
  <c r="A3" i="17"/>
  <c r="A3" i="16"/>
  <c r="AF40" i="22"/>
  <c r="AD37" i="22"/>
  <c r="X32" i="22"/>
  <c r="L24" i="22"/>
  <c r="AA43" i="22" a="1"/>
  <c r="AA39" i="22" a="1"/>
  <c r="E4" i="16"/>
  <c r="E4" i="19"/>
  <c r="AA49" i="22" a="1"/>
  <c r="AA40" i="22" a="1"/>
  <c r="E4" i="22"/>
  <c r="H5" i="17"/>
  <c r="U28" i="22"/>
  <c r="AA47" i="22" a="1"/>
  <c r="AD35" i="22"/>
  <c r="AA51" i="22" a="1"/>
  <c r="I21" i="22"/>
  <c r="AA48" i="22" a="1"/>
  <c r="O28" i="22"/>
  <c r="G4" i="17"/>
  <c r="AA50" i="22" a="1"/>
  <c r="E17" i="22"/>
  <c r="AA46" i="22" a="1"/>
  <c r="AA44" i="22" a="1"/>
  <c r="J24" i="22" a="1"/>
  <c r="AA45" i="22" a="1"/>
  <c r="D17" i="19"/>
  <c r="AA38" i="22" a="1"/>
  <c r="AA42" i="22" a="1"/>
  <c r="J8" i="22"/>
  <c r="AA37" i="22" a="1"/>
  <c r="AA41" i="22" a="1"/>
  <c r="V29" i="22"/>
  <c r="G24" i="22" l="1" a="1"/>
  <c r="G24" i="22" s="1"/>
  <c r="G23" i="22" a="1"/>
  <c r="G23" i="22" s="1"/>
  <c r="AA51" i="22"/>
  <c r="AA50" i="22"/>
  <c r="AA49" i="22"/>
  <c r="AA47" i="22"/>
  <c r="AA45" i="22"/>
  <c r="AA43" i="22"/>
  <c r="AA41" i="22"/>
  <c r="AA39" i="22"/>
  <c r="AA48" i="22"/>
  <c r="AA46" i="22"/>
  <c r="AA44" i="22"/>
  <c r="AA42" i="22"/>
  <c r="AA40" i="22"/>
  <c r="AA38" i="22"/>
  <c r="AA37" i="22"/>
  <c r="J24" i="22"/>
  <c r="G26" i="22" l="1" a="1"/>
  <c r="G26" i="22" s="1"/>
  <c r="G25" i="22" a="1"/>
  <c r="G25" i="22" s="1"/>
  <c r="G27" i="22" l="1" a="1"/>
  <c r="G27" i="22" s="1"/>
  <c r="G28" i="22" l="1" a="1"/>
  <c r="G28" i="22" s="1"/>
  <c r="G29" i="22" l="1" a="1"/>
  <c r="G29" i="22" s="1"/>
  <c r="G30" i="22" s="1" a="1"/>
  <c r="G30" i="22" s="1"/>
  <c r="G31" i="22" l="1" a="1"/>
  <c r="G31" i="2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F9F7E45-F020-43F2-8F56-9B706DE8580F}" keepAlive="1" name="Query - FlipMe" description="Connection to the 'FlipMe' query in the workbook." type="5" refreshedVersion="7" background="1" saveData="1">
    <dbPr connection="Provider=Microsoft.Mashup.OleDb.1;Data Source=$Workbook$;Location=FlipMe;Extended Properties=&quot;&quot;" command="SELECT * FROM [FlipMe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<sst xmlns="http://schemas.openxmlformats.org/spreadsheetml/2006/main" count="122" uniqueCount="40">
  <si>
    <t>Photo by Steven Welch on Unsplash</t>
  </si>
  <si>
    <t>How to flip a column in Excel (when the column is not already sorted)</t>
  </si>
  <si>
    <t>Spinosaurus</t>
  </si>
  <si>
    <t>Giganotosaurus</t>
  </si>
  <si>
    <t>Tyrannotitan</t>
  </si>
  <si>
    <t>Deltadromeus</t>
  </si>
  <si>
    <t>Mapusaurus</t>
  </si>
  <si>
    <t>Tyrannosaurus</t>
  </si>
  <si>
    <t>Epanterias</t>
  </si>
  <si>
    <t>Therizinosaurus</t>
  </si>
  <si>
    <t>Edmarka</t>
  </si>
  <si>
    <t>Carcharodontosaurus</t>
  </si>
  <si>
    <t>Deinocheirus</t>
  </si>
  <si>
    <t>How to flip a column in Excel (Requires Microsoft 365)</t>
  </si>
  <si>
    <t>How to flip a column in Excel (&lt;255 items, no duplicates)</t>
  </si>
  <si>
    <t>Bonus Point for Not Using a Helper Column</t>
  </si>
  <si>
    <t>Helper Column</t>
  </si>
  <si>
    <t>Flip</t>
  </si>
  <si>
    <t>Cool</t>
  </si>
  <si>
    <t>Fun</t>
  </si>
  <si>
    <t>Excel</t>
  </si>
  <si>
    <t>BMX</t>
  </si>
  <si>
    <t>Skatebaord</t>
  </si>
  <si>
    <t>Rad</t>
  </si>
  <si>
    <t>Awesome!</t>
  </si>
  <si>
    <t>Column1</t>
  </si>
  <si>
    <t>Flip Column in Excel? Formula, Sort, Power Query or LAMBDA? Dueling Excel #196 Mr Excel &amp; Excelisfun</t>
  </si>
  <si>
    <t>Title:</t>
  </si>
  <si>
    <t>Length:</t>
  </si>
  <si>
    <t>Excel Duel #196 with Mr Excel &amp; excelisfun</t>
  </si>
  <si>
    <t>Exceλambda formula:</t>
  </si>
  <si>
    <t>a: any array 1D or 2D</t>
  </si>
  <si>
    <t>[f]: flipping argument : 0 or omitted, flips horiz, 1 flips vert, any value &lt;&gt; 0 or 1, (2 for example) , flips both directions.</t>
  </si>
  <si>
    <t>Rubén Muñoz Verdú formula:</t>
  </si>
  <si>
    <t>José Antônio Morato de Carvalho Formula:</t>
  </si>
  <si>
    <t>Rico S Formula:</t>
  </si>
  <si>
    <t>Wayne:</t>
  </si>
  <si>
    <t>bagnon:</t>
  </si>
  <si>
    <t>José Carlos Conejo</t>
  </si>
  <si>
    <t>Meni Porat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</si>
</sst>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Duel # &quot;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30303"/>
      <name val="Roboto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rgb="FFFF0000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164" fontId="18" fillId="0" borderId="0" xfId="0" applyNumberFormat="1" applyFont="1"/>
    <xf numFmtId="0" fontId="2" fillId="0" borderId="0" xfId="1"/>
    <xf numFmtId="0" fontId="5" fillId="0" borderId="0" xfId="5"/>
    <xf numFmtId="0" fontId="19" fillId="0" borderId="0" xfId="5" applyFont="1"/>
    <xf numFmtId="0" fontId="16" fillId="0" borderId="0" xfId="0" applyFont="1"/>
    <xf numFmtId="0" fontId="0" fillId="0" borderId="0" xfId="0" applyNumberFormat="1"/>
    <xf numFmtId="0" fontId="0" fillId="33" borderId="0" xfId="0" applyFont="1" applyFill="1"/>
    <xf numFmtId="0" fontId="0" fillId="34" borderId="10" xfId="0" applyFont="1" applyFill="1" applyBorder="1"/>
    <xf numFmtId="0" fontId="0" fillId="34" borderId="0" xfId="0" applyFont="1" applyFill="1" applyBorder="1"/>
    <xf numFmtId="0" fontId="17" fillId="33" borderId="0" xfId="0" applyFont="1" applyFill="1"/>
    <xf numFmtId="0" fontId="21" fillId="0" borderId="0" xfId="0" applyFont="1"/>
    <xf numFmtId="0" fontId="22" fillId="0" borderId="0" xfId="0" applyFont="1"/>
    <xf numFmtId="0" fontId="22" fillId="0" borderId="0" xfId="0" applyFont="1" applyAlignment="1"/>
    <xf numFmtId="0" fontId="20" fillId="34" borderId="10" xfId="0" applyFont="1" applyFill="1" applyBorder="1" applyAlignment="1">
      <alignment horizontal="left" vertical="center"/>
    </xf>
    <xf numFmtId="0" fontId="20" fillId="34" borderId="0" xfId="0" applyFont="1" applyFill="1" applyBorder="1" applyAlignment="1">
      <alignment horizontal="lef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numFmt numFmtId="0" formatCode="General"/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7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mp"/><Relationship Id="rId2" Type="http://schemas.openxmlformats.org/officeDocument/2006/relationships/image" Target="../media/image3.png"/><Relationship Id="rId1" Type="http://schemas.openxmlformats.org/officeDocument/2006/relationships/image" Target="../media/image2.tmp"/><Relationship Id="rId6" Type="http://schemas.openxmlformats.org/officeDocument/2006/relationships/image" Target="../media/image7.png"/><Relationship Id="rId5" Type="http://schemas.openxmlformats.org/officeDocument/2006/relationships/image" Target="../media/image6.tmp"/><Relationship Id="rId4" Type="http://schemas.openxmlformats.org/officeDocument/2006/relationships/image" Target="../media/image5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19845</xdr:colOff>
      <xdr:row>9</xdr:row>
      <xdr:rowOff>19844</xdr:rowOff>
    </xdr:from>
    <xdr:to>
      <xdr:col>5</xdr:col>
      <xdr:colOff>391914</xdr:colOff>
      <xdr:row>23</xdr:row>
      <xdr:rowOff>143868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AE40802-A50A-4C1A-A4F8-9D6DEFD12FB7}"/>
            </a:ext>
          </a:extLst>
        </xdr:cNvPr>
        <xdr:cNvSpPr/>
      </xdr:nvSpPr>
      <xdr:spPr>
        <a:xfrm>
          <a:off x="630040" y="1716485"/>
          <a:ext cx="2812851" cy="27632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5400" b="1">
              <a:solidFill>
                <a:srgbClr val="FF0000"/>
              </a:solidFill>
            </a:rPr>
            <a:t>Flip</a:t>
          </a:r>
        </a:p>
        <a:p>
          <a:pPr algn="l"/>
          <a:r>
            <a:rPr lang="en-US" sz="5400" b="1">
              <a:solidFill>
                <a:srgbClr val="FF0000"/>
              </a:solidFill>
            </a:rPr>
            <a:t>Column</a:t>
          </a:r>
        </a:p>
        <a:p>
          <a:pPr algn="l"/>
          <a:r>
            <a:rPr lang="en-US" sz="5400" b="1">
              <a:solidFill>
                <a:srgbClr val="FF0000"/>
              </a:solidFill>
            </a:rPr>
            <a:t>in Excel</a:t>
          </a:r>
        </a:p>
      </xdr:txBody>
    </xdr:sp>
    <xdr:clientData/>
  </xdr:twoCellAnchor>
  <xdr:twoCellAnchor>
    <xdr:from>
      <xdr:col>1</xdr:col>
      <xdr:colOff>0</xdr:colOff>
      <xdr:row>9</xdr:row>
      <xdr:rowOff>501</xdr:rowOff>
    </xdr:from>
    <xdr:to>
      <xdr:col>11</xdr:col>
      <xdr:colOff>283029</xdr:colOff>
      <xdr:row>26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AE198BA-5BC6-4D14-85BA-482B6DF70687}"/>
            </a:ext>
          </a:extLst>
        </xdr:cNvPr>
        <xdr:cNvSpPr/>
      </xdr:nvSpPr>
      <xdr:spPr>
        <a:xfrm>
          <a:off x="609600" y="1715001"/>
          <a:ext cx="6379029" cy="3237999"/>
        </a:xfrm>
        <a:prstGeom prst="rect">
          <a:avLst/>
        </a:prstGeom>
        <a:noFill/>
        <a:ln w="603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12</xdr:col>
      <xdr:colOff>253007</xdr:colOff>
      <xdr:row>12</xdr:row>
      <xdr:rowOff>183554</xdr:rowOff>
    </xdr:from>
    <xdr:to>
      <xdr:col>15</xdr:col>
      <xdr:colOff>380946</xdr:colOff>
      <xdr:row>19</xdr:row>
      <xdr:rowOff>167257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2833118-5527-4E7E-9381-2CDC283B3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2" y="2445742"/>
          <a:ext cx="1958525" cy="1303312"/>
        </a:xfrm>
        <a:prstGeom prst="rect">
          <a:avLst/>
        </a:prstGeom>
      </xdr:spPr>
    </xdr:pic>
    <xdr:clientData/>
  </xdr:twoCellAnchor>
  <xdr:twoCellAnchor>
    <xdr:from>
      <xdr:col>6</xdr:col>
      <xdr:colOff>540745</xdr:colOff>
      <xdr:row>11</xdr:row>
      <xdr:rowOff>49609</xdr:rowOff>
    </xdr:from>
    <xdr:to>
      <xdr:col>9</xdr:col>
      <xdr:colOff>223245</xdr:colOff>
      <xdr:row>21</xdr:row>
      <xdr:rowOff>84335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4875272E-8626-49AB-8025-489DF46CE7D0}"/>
            </a:ext>
          </a:extLst>
        </xdr:cNvPr>
        <xdr:cNvCxnSpPr/>
      </xdr:nvCxnSpPr>
      <xdr:spPr>
        <a:xfrm flipV="1">
          <a:off x="4201917" y="2123281"/>
          <a:ext cx="1513086" cy="1919882"/>
        </a:xfrm>
        <a:prstGeom prst="straightConnector1">
          <a:avLst/>
        </a:prstGeom>
        <a:ln w="50800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138910</xdr:colOff>
      <xdr:row>9</xdr:row>
      <xdr:rowOff>79374</xdr:rowOff>
    </xdr:from>
    <xdr:to>
      <xdr:col>7</xdr:col>
      <xdr:colOff>317503</xdr:colOff>
      <xdr:row>23</xdr:row>
      <xdr:rowOff>99218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A4B9ED2-AE5E-4C1E-AD45-AACD5D2EB8E6}"/>
            </a:ext>
          </a:extLst>
        </xdr:cNvPr>
        <xdr:cNvSpPr/>
      </xdr:nvSpPr>
      <xdr:spPr>
        <a:xfrm>
          <a:off x="3800082" y="1776015"/>
          <a:ext cx="788788" cy="2659062"/>
        </a:xfrm>
        <a:prstGeom prst="rect">
          <a:avLst/>
        </a:prstGeom>
        <a:noFill/>
        <a:ln w="12700">
          <a:solidFill>
            <a:schemeClr val="bg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/>
            <a:t>Excel</a:t>
          </a:r>
        </a:p>
        <a:p>
          <a:pPr algn="l"/>
          <a:endParaRPr lang="en-US" sz="1800"/>
        </a:p>
        <a:p>
          <a:pPr algn="l"/>
          <a:r>
            <a:rPr lang="en-US" sz="1800"/>
            <a:t>is</a:t>
          </a:r>
        </a:p>
        <a:p>
          <a:pPr algn="l"/>
          <a:endParaRPr lang="en-US" sz="1800"/>
        </a:p>
        <a:p>
          <a:pPr algn="l"/>
          <a:r>
            <a:rPr lang="en-US" sz="1800"/>
            <a:t>fun</a:t>
          </a:r>
        </a:p>
        <a:p>
          <a:pPr algn="l"/>
          <a:endParaRPr lang="en-US" sz="1800"/>
        </a:p>
        <a:p>
          <a:pPr algn="l"/>
          <a:r>
            <a:rPr lang="en-US" sz="1800"/>
            <a:t>and</a:t>
          </a:r>
        </a:p>
        <a:p>
          <a:pPr algn="l"/>
          <a:endParaRPr lang="en-US" sz="1800"/>
        </a:p>
        <a:p>
          <a:pPr algn="l"/>
          <a:r>
            <a:rPr lang="en-US" sz="1800"/>
            <a:t>Power</a:t>
          </a:r>
        </a:p>
      </xdr:txBody>
    </xdr:sp>
    <xdr:clientData/>
  </xdr:twoCellAnchor>
  <xdr:twoCellAnchor>
    <xdr:from>
      <xdr:col>9</xdr:col>
      <xdr:colOff>18457</xdr:colOff>
      <xdr:row>9</xdr:row>
      <xdr:rowOff>68063</xdr:rowOff>
    </xdr:from>
    <xdr:to>
      <xdr:col>10</xdr:col>
      <xdr:colOff>197050</xdr:colOff>
      <xdr:row>23</xdr:row>
      <xdr:rowOff>87907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95AE30A4-B2DB-4C4D-95E7-8280357D420C}"/>
            </a:ext>
          </a:extLst>
        </xdr:cNvPr>
        <xdr:cNvSpPr/>
      </xdr:nvSpPr>
      <xdr:spPr>
        <a:xfrm>
          <a:off x="5510215" y="1764704"/>
          <a:ext cx="788788" cy="2659062"/>
        </a:xfrm>
        <a:prstGeom prst="rect">
          <a:avLst/>
        </a:prstGeom>
        <a:noFill/>
        <a:ln w="12700">
          <a:solidFill>
            <a:schemeClr val="bg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/>
            <a:t>Power</a:t>
          </a:r>
        </a:p>
        <a:p>
          <a:pPr algn="l"/>
          <a:endParaRPr lang="en-US" sz="1800"/>
        </a:p>
        <a:p>
          <a:pPr algn="l"/>
          <a:r>
            <a:rPr lang="en-US" sz="1800"/>
            <a:t>and</a:t>
          </a:r>
        </a:p>
        <a:p>
          <a:pPr algn="l"/>
          <a:endParaRPr lang="en-US" sz="1800"/>
        </a:p>
        <a:p>
          <a:pPr algn="l"/>
          <a:r>
            <a:rPr lang="en-US" sz="1800"/>
            <a:t>fun</a:t>
          </a:r>
        </a:p>
        <a:p>
          <a:pPr algn="l"/>
          <a:endParaRPr lang="en-US" sz="1800"/>
        </a:p>
        <a:p>
          <a:pPr algn="l"/>
          <a:r>
            <a:rPr lang="en-US" sz="1800"/>
            <a:t>is</a:t>
          </a:r>
        </a:p>
        <a:p>
          <a:pPr algn="l"/>
          <a:endParaRPr lang="en-US" sz="1800"/>
        </a:p>
        <a:p>
          <a:pPr algn="l"/>
          <a:r>
            <a:rPr lang="en-US" sz="1800"/>
            <a:t>Excel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18</xdr:row>
      <xdr:rowOff>189135</xdr:rowOff>
    </xdr:from>
    <xdr:to>
      <xdr:col>16</xdr:col>
      <xdr:colOff>447675</xdr:colOff>
      <xdr:row>21</xdr:row>
      <xdr:rowOff>178715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719A806-BD7B-4980-A57D-283877ABE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535"/>
        <a:stretch/>
      </xdr:blipFill>
      <xdr:spPr>
        <a:xfrm>
          <a:off x="7572375" y="3627660"/>
          <a:ext cx="3143250" cy="561080"/>
        </a:xfrm>
        <a:prstGeom prst="rect">
          <a:avLst/>
        </a:prstGeom>
      </xdr:spPr>
    </xdr:pic>
    <xdr:clientData/>
  </xdr:twoCellAnchor>
  <xdr:twoCellAnchor editAs="oneCell">
    <xdr:from>
      <xdr:col>16</xdr:col>
      <xdr:colOff>352425</xdr:colOff>
      <xdr:row>0</xdr:row>
      <xdr:rowOff>123826</xdr:rowOff>
    </xdr:from>
    <xdr:to>
      <xdr:col>18</xdr:col>
      <xdr:colOff>76647</xdr:colOff>
      <xdr:row>4</xdr:row>
      <xdr:rowOff>142396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D3179BCB-3F00-4E20-A415-062229693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5" y="123826"/>
          <a:ext cx="943422" cy="780570"/>
        </a:xfrm>
        <a:prstGeom prst="rect">
          <a:avLst/>
        </a:prstGeom>
      </xdr:spPr>
    </xdr:pic>
    <xdr:clientData/>
  </xdr:twoCellAnchor>
  <xdr:twoCellAnchor>
    <xdr:from>
      <xdr:col>12</xdr:col>
      <xdr:colOff>133350</xdr:colOff>
      <xdr:row>7</xdr:row>
      <xdr:rowOff>0</xdr:rowOff>
    </xdr:from>
    <xdr:to>
      <xdr:col>15</xdr:col>
      <xdr:colOff>133350</xdr:colOff>
      <xdr:row>18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A7BF518-A613-44FC-9F54-E1A0248ED340}"/>
            </a:ext>
          </a:extLst>
        </xdr:cNvPr>
        <xdr:cNvSpPr txBox="1"/>
      </xdr:nvSpPr>
      <xdr:spPr>
        <a:xfrm>
          <a:off x="7648575" y="1343025"/>
          <a:ext cx="2143125" cy="2209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baseline="0">
              <a:solidFill>
                <a:schemeClr val="accent6"/>
              </a:solidFill>
            </a:rPr>
            <a:t>FLIP</a:t>
          </a:r>
        </a:p>
        <a:p>
          <a:pPr algn="ctr"/>
          <a:r>
            <a:rPr lang="en-US" sz="2400" b="1" baseline="0">
              <a:solidFill>
                <a:schemeClr val="accent6"/>
              </a:solidFill>
            </a:rPr>
            <a:t>A</a:t>
          </a:r>
        </a:p>
        <a:p>
          <a:pPr algn="ctr"/>
          <a:r>
            <a:rPr lang="en-US" sz="2400" b="1" baseline="0">
              <a:solidFill>
                <a:schemeClr val="accent6"/>
              </a:solidFill>
            </a:rPr>
            <a:t>COLUMN</a:t>
          </a:r>
        </a:p>
      </xdr:txBody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16</xdr:col>
      <xdr:colOff>229016</xdr:colOff>
      <xdr:row>3</xdr:row>
      <xdr:rowOff>57238</xdr:rowOff>
    </xdr:to>
    <xdr:pic>
      <xdr:nvPicPr>
        <xdr:cNvPr id="5" name="Picture 4" descr="Screen Clipping">
          <a:extLst>
            <a:ext uri="{FF2B5EF4-FFF2-40B4-BE49-F238E27FC236}">
              <a16:creationId xmlns:a16="http://schemas.microsoft.com/office/drawing/2014/main" id="{CC211260-5374-43C5-B8F8-987232F86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0"/>
          <a:ext cx="2981741" cy="628738"/>
        </a:xfrm>
        <a:prstGeom prst="rect">
          <a:avLst/>
        </a:prstGeom>
      </xdr:spPr>
    </xdr:pic>
    <xdr:clientData/>
  </xdr:twoCellAnchor>
  <xdr:twoCellAnchor editAs="oneCell">
    <xdr:from>
      <xdr:col>12</xdr:col>
      <xdr:colOff>771525</xdr:colOff>
      <xdr:row>2</xdr:row>
      <xdr:rowOff>171450</xdr:rowOff>
    </xdr:from>
    <xdr:to>
      <xdr:col>15</xdr:col>
      <xdr:colOff>324087</xdr:colOff>
      <xdr:row>6</xdr:row>
      <xdr:rowOff>9609</xdr:rowOff>
    </xdr:to>
    <xdr:pic>
      <xdr:nvPicPr>
        <xdr:cNvPr id="6" name="Picture 5" descr="Screen Clipping">
          <a:extLst>
            <a:ext uri="{FF2B5EF4-FFF2-40B4-BE49-F238E27FC236}">
              <a16:creationId xmlns:a16="http://schemas.microsoft.com/office/drawing/2014/main" id="{38830303-1D4D-45ED-9DD7-BABECE48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552450"/>
          <a:ext cx="1695687" cy="600159"/>
        </a:xfrm>
        <a:prstGeom prst="rect">
          <a:avLst/>
        </a:prstGeom>
      </xdr:spPr>
    </xdr:pic>
    <xdr:clientData/>
  </xdr:twoCellAnchor>
  <xdr:twoCellAnchor editAs="oneCell">
    <xdr:from>
      <xdr:col>14</xdr:col>
      <xdr:colOff>204622</xdr:colOff>
      <xdr:row>6</xdr:row>
      <xdr:rowOff>104774</xdr:rowOff>
    </xdr:from>
    <xdr:to>
      <xdr:col>18</xdr:col>
      <xdr:colOff>314767</xdr:colOff>
      <xdr:row>16</xdr:row>
      <xdr:rowOff>38446</xdr:rowOff>
    </xdr:to>
    <xdr:pic>
      <xdr:nvPicPr>
        <xdr:cNvPr id="7" name="Picture 6" descr="Screen Clipping">
          <a:extLst>
            <a:ext uri="{FF2B5EF4-FFF2-40B4-BE49-F238E27FC236}">
              <a16:creationId xmlns:a16="http://schemas.microsoft.com/office/drawing/2014/main" id="{85520614-5D2B-4B63-9E59-274898BB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3872" y="1247774"/>
          <a:ext cx="2358045" cy="18481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505810</xdr:colOff>
      <xdr:row>21</xdr:row>
      <xdr:rowOff>167873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C26842-408E-4153-95FA-C1A29BCBB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7422931" cy="41749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256189</xdr:colOff>
      <xdr:row>5</xdr:row>
      <xdr:rowOff>183932</xdr:rowOff>
    </xdr:from>
    <xdr:to>
      <xdr:col>3</xdr:col>
      <xdr:colOff>558362</xdr:colOff>
      <xdr:row>11</xdr:row>
      <xdr:rowOff>59121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A1E0B322-6588-4B9C-B97B-21BC03ED7482}"/>
            </a:ext>
          </a:extLst>
        </xdr:cNvPr>
        <xdr:cNvSpPr/>
      </xdr:nvSpPr>
      <xdr:spPr>
        <a:xfrm>
          <a:off x="2240017" y="1234966"/>
          <a:ext cx="1524000" cy="101818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GOAL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VideoClassStorage/00000AllExcelBook/MikeGirvinTheOnlyAppThatMattersFinalBookFirstEdit/TheOnlyAppMatterBook/Ch12/Ch12-Excel365-WorksheetFormul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irvin\Desktop\MichaelGirvinBusn210ExcelStatistics\Ch01-ES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s"/>
      <sheetName val="Elements"/>
      <sheetName val="Ch12(1-2)"/>
      <sheetName val="Ch12(3)"/>
      <sheetName val="Ch12(4)"/>
      <sheetName val="Ch12(4an)"/>
      <sheetName val="Ch12(5)"/>
      <sheetName val="Ch12(5an)"/>
      <sheetName val="Ch12(6)"/>
      <sheetName val="Ch12(6an)"/>
      <sheetName val="Ch12(7-8)"/>
      <sheetName val="Ch12(7-8an)"/>
      <sheetName val="Ch12(9)"/>
      <sheetName val="Ch12(9an)"/>
      <sheetName val="Ch12(10)"/>
      <sheetName val="Ch12(10an)"/>
      <sheetName val="Ch12(11-12)"/>
      <sheetName val="Ch12(11-12an)"/>
      <sheetName val="Ch12(13-15)"/>
      <sheetName val="Ch12(13-15an)"/>
      <sheetName val="Ch12(14)"/>
      <sheetName val="Ch12(16-19)"/>
      <sheetName val="Ch12(16-19an)"/>
      <sheetName val="Ch12(20)"/>
      <sheetName val="Ch12(20an)"/>
      <sheetName val="Ch12(21-22)"/>
      <sheetName val="Ch12(21-22an)"/>
      <sheetName val="Ch12(23-24)"/>
      <sheetName val="Ch12(23-24an)"/>
      <sheetName val="Ch12(25-27)"/>
      <sheetName val="Ch12(25-27an)"/>
      <sheetName val="Ch12(28)"/>
      <sheetName val="Ch12(28an)"/>
      <sheetName val="Ch12(29-30)"/>
      <sheetName val="Ch12(29-30an)"/>
      <sheetName val="Ch12(31-34)"/>
      <sheetName val="Ch12(31-34an)"/>
      <sheetName val="Ch12(35-37)"/>
      <sheetName val="Ch12(35-37an)"/>
      <sheetName val="Ch12(38-39)"/>
      <sheetName val="Ch12(38-39an)"/>
      <sheetName val="LookupTable"/>
      <sheetName val="Ch12(40-41)"/>
      <sheetName val="Ch12(40-41an)"/>
      <sheetName val="Ch12(42)"/>
      <sheetName val="Ch12(42an)"/>
      <sheetName val="Ch12(43)"/>
      <sheetName val="Ch12(43an)"/>
      <sheetName val="Ch12(44)"/>
      <sheetName val="Ch12(44an)"/>
      <sheetName val="Ch12(45)"/>
      <sheetName val="Ch12(46)"/>
      <sheetName val="Ch12(46an)"/>
      <sheetName val="Jan"/>
      <sheetName val="Feb"/>
      <sheetName val="Mar"/>
      <sheetName val="Apr"/>
      <sheetName val="Ch12(47)"/>
      <sheetName val="Ch12(48)"/>
      <sheetName val="Ch12(49)"/>
      <sheetName val="Ch12(49an)"/>
      <sheetName val="Practice Problems ==&gt;"/>
      <sheetName val="PPCh12 (1)"/>
      <sheetName val="PPCh12 (1an)"/>
      <sheetName val="PPCh12 (2)"/>
      <sheetName val="PPCh12 (2an)"/>
      <sheetName val="PPCh12 (3)"/>
      <sheetName val="PPCh12 (3an)"/>
      <sheetName val="PPCh12 (4)"/>
      <sheetName val="PPCh12 (4an)"/>
      <sheetName val="PPCh12 (5)"/>
      <sheetName val="PPCh12 (5an)"/>
      <sheetName val="PPCh12 (6)"/>
      <sheetName val="PPCh12 (6an)"/>
      <sheetName val="PPCh12 (7)"/>
      <sheetName val="PPCh12 (7an)"/>
      <sheetName val="PPCh12 (8)"/>
      <sheetName val="PPCh12 (8an)"/>
      <sheetName val="PPCh12 (9)"/>
      <sheetName val="PPCh12 (9an)"/>
      <sheetName val="PPCh12 (10)"/>
      <sheetName val="PPCh12 (10an)"/>
      <sheetName val="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9">
          <cell r="G9" t="str">
            <v>Floyd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(1)C"/>
      <sheetName val="ES(2)C"/>
      <sheetName val="ES(3)C"/>
      <sheetName val="ES(4)C"/>
      <sheetName val="TopicsCh(1)"/>
      <sheetName val="Data &amp; Table"/>
      <sheetName val="Data Terms"/>
      <sheetName val="PhoneCount"/>
      <sheetName val="Statistics"/>
      <sheetName val="TGN"/>
      <sheetName val="Art"/>
      <sheetName val="Example of Inferential Stats"/>
      <sheetName val="What Excel Does"/>
      <sheetName val="Structure"/>
      <sheetName val="Data &amp; Alignmnet"/>
      <sheetName val="Data &amp; Alignmnet (an)"/>
      <sheetName val="Keyboards"/>
      <sheetName val="Keyboards (an)"/>
      <sheetName val="Cursors"/>
      <sheetName val="Formula Elements"/>
      <sheetName val="Full List Worksheet Formula El "/>
      <sheetName val="Worksheet Formula Models"/>
      <sheetName val="Worksheet Formula Models (an)"/>
      <sheetName val="Types of Formulas"/>
      <sheetName val="Formula Type Examples"/>
      <sheetName val="Formula Type Examples (an)"/>
      <sheetName val="Excel Tables"/>
      <sheetName val="Excel Tables (an)"/>
      <sheetName val="% Formulas"/>
      <sheetName val="% Formulas (an)"/>
      <sheetName val="PowerQueryPivotTableChartNotes"/>
      <sheetName val="Picture"/>
      <sheetName val="Second Frequency Distribution"/>
      <sheetName val="PivotTables"/>
      <sheetName val="PivotTables (an)"/>
      <sheetName val="Power Query &amp; PivotTables"/>
      <sheetName val="Power Query &amp; PivotTables (a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E4">
            <v>12</v>
          </cell>
        </row>
        <row r="17">
          <cell r="H17" t="str">
            <v>0 &gt;= Sales &lt; 100</v>
          </cell>
          <cell r="I17">
            <v>160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6E2651F4-EF45-4283-AF4B-C8F1ADA85AB5}" autoFormatId="16" applyNumberFormats="0" applyBorderFormats="0" applyFontFormats="0" applyPatternFormats="0" applyAlignmentFormats="0" applyWidthHeightFormats="0">
  <queryTableRefresh nextId="2">
    <queryTableFields count="1">
      <queryTableField id="1" name="Column1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1297CE6-D548-432D-A955-2BCCBC228CD8}" name="FlipMe_2" displayName="FlipMe_2" ref="C3:C14" tableType="queryTable" totalsRowShown="0">
  <autoFilter ref="C3:C14" xr:uid="{51297CE6-D548-432D-A955-2BCCBC228CD8}"/>
  <tableColumns count="1">
    <tableColumn id="1" xr3:uid="{0B4BFF13-E4FE-405D-A468-1580FE7FF224}" uniqueName="1" name="Column1" queryTableFieldId="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EFAE4-0B0F-4AA8-95B3-FF6D9EB09121}">
  <sheetPr>
    <tabColor rgb="FFFFFF00"/>
  </sheetPr>
  <dimension ref="B10:L26"/>
  <sheetViews>
    <sheetView showGridLines="0" topLeftCell="A9" zoomScale="192" zoomScaleNormal="192" workbookViewId="0">
      <selection activeCell="M25" sqref="M25"/>
    </sheetView>
  </sheetViews>
  <sheetFormatPr defaultRowHeight="15" x14ac:dyDescent="0.25"/>
  <cols>
    <col min="12" max="12" width="4.42578125" customWidth="1"/>
  </cols>
  <sheetData>
    <row r="10" spans="2:12" x14ac:dyDescent="0.2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2:12" x14ac:dyDescent="0.25">
      <c r="B11" s="7"/>
      <c r="C11" s="7"/>
      <c r="D11" s="7"/>
      <c r="E11" s="7"/>
      <c r="F11" s="7"/>
      <c r="G11" s="10"/>
      <c r="H11" s="10"/>
      <c r="I11" s="10"/>
      <c r="J11" s="7"/>
      <c r="K11" s="7"/>
      <c r="L11" s="7"/>
    </row>
    <row r="12" spans="2:12" x14ac:dyDescent="0.25">
      <c r="B12" s="7"/>
      <c r="C12" s="7"/>
      <c r="D12" s="7"/>
      <c r="E12" s="7"/>
      <c r="F12" s="7"/>
      <c r="G12" s="10"/>
      <c r="H12" s="10"/>
      <c r="I12" s="10"/>
      <c r="J12" s="7"/>
      <c r="K12" s="7"/>
      <c r="L12" s="7"/>
    </row>
    <row r="13" spans="2:12" x14ac:dyDescent="0.25">
      <c r="B13" s="7"/>
      <c r="C13" s="7"/>
      <c r="D13" s="7"/>
      <c r="E13" s="7"/>
      <c r="F13" s="7"/>
      <c r="G13" s="10"/>
      <c r="H13" s="10"/>
      <c r="I13" s="10"/>
      <c r="J13" s="7"/>
      <c r="K13" s="7"/>
      <c r="L13" s="7"/>
    </row>
    <row r="14" spans="2:12" x14ac:dyDescent="0.25">
      <c r="B14" s="7"/>
      <c r="C14" s="7"/>
      <c r="D14" s="7"/>
      <c r="E14" s="7"/>
      <c r="F14" s="7"/>
      <c r="G14" s="10"/>
      <c r="H14" s="10"/>
      <c r="I14" s="10"/>
      <c r="J14" s="7"/>
      <c r="K14" s="7"/>
      <c r="L14" s="7"/>
    </row>
    <row r="15" spans="2:12" x14ac:dyDescent="0.25">
      <c r="B15" s="7"/>
      <c r="C15" s="7"/>
      <c r="D15" s="7"/>
      <c r="E15" s="7"/>
      <c r="F15" s="7"/>
      <c r="G15" s="10"/>
      <c r="H15" s="10"/>
      <c r="I15" s="10"/>
      <c r="J15" s="7"/>
      <c r="K15" s="7"/>
      <c r="L15" s="7"/>
    </row>
    <row r="16" spans="2:12" x14ac:dyDescent="0.25">
      <c r="B16" s="7"/>
      <c r="C16" s="7"/>
      <c r="D16" s="7"/>
      <c r="E16" s="7"/>
      <c r="F16" s="7"/>
      <c r="G16" s="10"/>
      <c r="H16" s="10"/>
      <c r="I16" s="10"/>
      <c r="J16" s="7"/>
      <c r="K16" s="7"/>
      <c r="L16" s="7"/>
    </row>
    <row r="17" spans="2:12" x14ac:dyDescent="0.25">
      <c r="B17" s="7"/>
      <c r="C17" s="7"/>
      <c r="D17" s="7"/>
      <c r="E17" s="7"/>
      <c r="F17" s="7"/>
      <c r="G17" s="10"/>
      <c r="H17" s="10"/>
      <c r="I17" s="10"/>
      <c r="J17" s="7"/>
      <c r="K17" s="7"/>
      <c r="L17" s="7"/>
    </row>
    <row r="18" spans="2:12" x14ac:dyDescent="0.25">
      <c r="B18" s="7"/>
      <c r="C18" s="7"/>
      <c r="D18" s="7"/>
      <c r="E18" s="7"/>
      <c r="F18" s="7"/>
      <c r="G18" s="10"/>
      <c r="H18" s="10"/>
      <c r="I18" s="10"/>
      <c r="J18" s="7"/>
      <c r="K18" s="7"/>
      <c r="L18" s="7"/>
    </row>
    <row r="19" spans="2:12" x14ac:dyDescent="0.25">
      <c r="B19" s="7"/>
      <c r="C19" s="7"/>
      <c r="D19" s="7"/>
      <c r="E19" s="7"/>
      <c r="F19" s="7"/>
      <c r="G19" s="10"/>
      <c r="H19" s="10"/>
      <c r="I19" s="10"/>
      <c r="J19" s="7"/>
      <c r="K19" s="7"/>
      <c r="L19" s="7"/>
    </row>
    <row r="20" spans="2:12" x14ac:dyDescent="0.25">
      <c r="B20" s="7"/>
      <c r="C20" s="7"/>
      <c r="D20" s="7"/>
      <c r="E20" s="7"/>
      <c r="F20" s="7"/>
      <c r="G20" s="10"/>
      <c r="H20" s="10"/>
      <c r="I20" s="10"/>
      <c r="J20" s="7"/>
      <c r="K20" s="7"/>
      <c r="L20" s="7"/>
    </row>
    <row r="21" spans="2:12" x14ac:dyDescent="0.25">
      <c r="B21" s="7"/>
      <c r="C21" s="7"/>
      <c r="D21" s="7"/>
      <c r="E21" s="7"/>
      <c r="F21" s="7"/>
      <c r="G21" s="10"/>
      <c r="H21" s="10"/>
      <c r="I21" s="10"/>
      <c r="J21" s="7"/>
      <c r="K21" s="7"/>
      <c r="L21" s="7"/>
    </row>
    <row r="22" spans="2:12" x14ac:dyDescent="0.25">
      <c r="B22" s="7"/>
      <c r="C22" s="7"/>
      <c r="D22" s="7"/>
      <c r="E22" s="7"/>
      <c r="F22" s="7"/>
      <c r="G22" s="10"/>
      <c r="H22" s="10"/>
      <c r="I22" s="10"/>
      <c r="J22" s="7"/>
      <c r="K22" s="7"/>
      <c r="L22" s="7"/>
    </row>
    <row r="23" spans="2:12" x14ac:dyDescent="0.25">
      <c r="B23" s="7"/>
      <c r="C23" s="7"/>
      <c r="D23" s="7"/>
      <c r="E23" s="7"/>
      <c r="F23" s="7"/>
      <c r="G23" s="10"/>
      <c r="H23" s="10"/>
      <c r="I23" s="10"/>
      <c r="J23" s="7"/>
      <c r="K23" s="7"/>
      <c r="L23" s="7"/>
    </row>
    <row r="24" spans="2:12" ht="15.75" thickBot="1" x14ac:dyDescent="0.3">
      <c r="B24" s="7"/>
      <c r="C24" s="7"/>
      <c r="D24" s="7"/>
      <c r="E24" s="7"/>
      <c r="F24" s="7"/>
      <c r="G24" s="10"/>
      <c r="H24" s="10"/>
      <c r="I24" s="10"/>
      <c r="J24" s="7"/>
      <c r="K24" s="7"/>
      <c r="L24" s="7"/>
    </row>
    <row r="25" spans="2:12" ht="15.75" thickTop="1" x14ac:dyDescent="0.25">
      <c r="B25" s="14" t="s">
        <v>29</v>
      </c>
      <c r="C25" s="14"/>
      <c r="D25" s="14"/>
      <c r="E25" s="14"/>
      <c r="F25" s="14"/>
      <c r="G25" s="14"/>
      <c r="H25" s="14"/>
      <c r="I25" s="14"/>
      <c r="J25" s="8"/>
      <c r="K25" s="8"/>
      <c r="L25" s="8"/>
    </row>
    <row r="26" spans="2:12" x14ac:dyDescent="0.25">
      <c r="B26" s="15"/>
      <c r="C26" s="15"/>
      <c r="D26" s="15"/>
      <c r="E26" s="15"/>
      <c r="F26" s="15"/>
      <c r="G26" s="15"/>
      <c r="H26" s="15"/>
      <c r="I26" s="15"/>
      <c r="J26" s="9"/>
      <c r="K26" s="9"/>
      <c r="L26" s="9"/>
    </row>
  </sheetData>
  <mergeCells count="1">
    <mergeCell ref="B25:I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664DB-5736-4629-A794-CDDB3FAC50D2}">
  <sheetPr codeName="Sheet1">
    <pageSetUpPr fitToPage="1"/>
  </sheetPr>
  <dimension ref="A7:M23"/>
  <sheetViews>
    <sheetView showGridLines="0" topLeftCell="A18" zoomScale="145" zoomScaleNormal="145" workbookViewId="0">
      <selection activeCell="A25" sqref="A25"/>
    </sheetView>
  </sheetViews>
  <sheetFormatPr defaultRowHeight="15" x14ac:dyDescent="0.25"/>
  <cols>
    <col min="3" max="3" width="12.140625" customWidth="1"/>
    <col min="13" max="13" width="16.7109375" customWidth="1"/>
    <col min="15" max="15" width="6.28515625" customWidth="1"/>
  </cols>
  <sheetData>
    <row r="7" spans="13:13" ht="15.75" x14ac:dyDescent="0.25">
      <c r="M7" s="1">
        <v>196</v>
      </c>
    </row>
    <row r="23" spans="1:1" x14ac:dyDescent="0.25">
      <c r="A23" t="s">
        <v>0</v>
      </c>
    </row>
  </sheetData>
  <printOptions horizontalCentered="1"/>
  <pageMargins left="0.25" right="0.25" top="0.25" bottom="0.5" header="0.3" footer="0.25"/>
  <pageSetup fitToHeight="0" orientation="portrait" r:id="rId1"/>
  <headerFooter>
    <oddFooter>&amp;LHighly Confidential - For Senior Executives Eyes Only&amp;CPage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FF00"/>
  </sheetPr>
  <dimension ref="A1:O16"/>
  <sheetViews>
    <sheetView tabSelected="1" zoomScale="115" zoomScaleNormal="115" workbookViewId="0"/>
  </sheetViews>
  <sheetFormatPr defaultRowHeight="15" x14ac:dyDescent="0.25"/>
  <cols>
    <col min="1" max="1" width="29.7109375" bestFit="1" customWidth="1"/>
    <col min="5" max="5" width="19.140625" customWidth="1"/>
  </cols>
  <sheetData>
    <row r="1" spans="1:15" ht="22.5" x14ac:dyDescent="0.3">
      <c r="A1" s="2" t="s">
        <v>1</v>
      </c>
    </row>
    <row r="3" spans="1:15" x14ac:dyDescent="0.25">
      <c r="A3" s="3" t="str">
        <f>"Theropods by "&amp;IF(A4="Spinosaurus","Ascending Length","Descending Length")</f>
        <v>Theropods by Ascending Length</v>
      </c>
      <c r="E3" s="3" t="str">
        <f>"Theropods by "&amp;IF(E4="Spinosaurus","Ascending Length","Descending Length")</f>
        <v>Theropods by Descending Length</v>
      </c>
      <c r="N3" t="s">
        <v>27</v>
      </c>
      <c r="O3" t="s">
        <v>26</v>
      </c>
    </row>
    <row r="4" spans="1:15" x14ac:dyDescent="0.25">
      <c r="A4" t="s">
        <v>2</v>
      </c>
      <c r="E4" t="s">
        <v>12</v>
      </c>
      <c r="N4" t="s">
        <v>28</v>
      </c>
      <c r="O4">
        <f>LEN(O3)</f>
        <v>100</v>
      </c>
    </row>
    <row r="5" spans="1:15" x14ac:dyDescent="0.25">
      <c r="A5" t="s">
        <v>3</v>
      </c>
      <c r="E5" t="s">
        <v>11</v>
      </c>
    </row>
    <row r="6" spans="1:15" x14ac:dyDescent="0.25">
      <c r="A6" t="s">
        <v>4</v>
      </c>
      <c r="E6" t="s">
        <v>10</v>
      </c>
    </row>
    <row r="7" spans="1:15" x14ac:dyDescent="0.25">
      <c r="A7" t="s">
        <v>5</v>
      </c>
      <c r="E7" t="s">
        <v>9</v>
      </c>
    </row>
    <row r="8" spans="1:15" x14ac:dyDescent="0.25">
      <c r="A8" t="s">
        <v>6</v>
      </c>
      <c r="E8" t="s">
        <v>8</v>
      </c>
    </row>
    <row r="9" spans="1:15" x14ac:dyDescent="0.25">
      <c r="A9" t="s">
        <v>7</v>
      </c>
      <c r="E9" t="s">
        <v>7</v>
      </c>
    </row>
    <row r="10" spans="1:15" x14ac:dyDescent="0.25">
      <c r="A10" t="s">
        <v>8</v>
      </c>
      <c r="E10" t="s">
        <v>6</v>
      </c>
    </row>
    <row r="11" spans="1:15" x14ac:dyDescent="0.25">
      <c r="A11" t="s">
        <v>9</v>
      </c>
      <c r="E11" t="s">
        <v>5</v>
      </c>
    </row>
    <row r="12" spans="1:15" x14ac:dyDescent="0.25">
      <c r="A12" t="s">
        <v>10</v>
      </c>
      <c r="E12" t="s">
        <v>4</v>
      </c>
    </row>
    <row r="13" spans="1:15" x14ac:dyDescent="0.25">
      <c r="A13" t="s">
        <v>11</v>
      </c>
      <c r="E13" t="s">
        <v>3</v>
      </c>
    </row>
    <row r="14" spans="1:15" x14ac:dyDescent="0.25">
      <c r="A14" t="s">
        <v>12</v>
      </c>
      <c r="E14" t="s">
        <v>2</v>
      </c>
    </row>
    <row r="16" spans="1:15" x14ac:dyDescent="0.25">
      <c r="A16" s="4" t="s">
        <v>15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27D20-6F5A-4388-AA85-C15D2F1CCA7B}">
  <sheetPr>
    <tabColor rgb="FFFF0000"/>
  </sheetPr>
  <dimension ref="A1:E16"/>
  <sheetViews>
    <sheetView zoomScale="145" zoomScaleNormal="145" workbookViewId="0">
      <selection activeCell="A4" sqref="A4:A14"/>
    </sheetView>
  </sheetViews>
  <sheetFormatPr defaultRowHeight="15" x14ac:dyDescent="0.25"/>
  <cols>
    <col min="1" max="1" width="29.7109375" bestFit="1" customWidth="1"/>
    <col min="3" max="3" width="29.7109375" bestFit="1" customWidth="1"/>
    <col min="5" max="5" width="19.140625" customWidth="1"/>
  </cols>
  <sheetData>
    <row r="1" spans="1:5" ht="22.5" x14ac:dyDescent="0.3">
      <c r="A1" s="2" t="s">
        <v>13</v>
      </c>
    </row>
    <row r="3" spans="1:5" x14ac:dyDescent="0.25">
      <c r="A3" s="3" t="str">
        <f>"Theropods by "&amp;IF(A4="Spinosaurus","Ascending Length","Descending Length")</f>
        <v>Theropods by Descending Length</v>
      </c>
      <c r="C3" t="s">
        <v>16</v>
      </c>
      <c r="E3" s="3"/>
    </row>
    <row r="4" spans="1:5" x14ac:dyDescent="0.25">
      <c r="A4" t="s">
        <v>12</v>
      </c>
      <c r="C4" t="str" cm="1">
        <f t="array" ref="C4:C14">_xlfn.SORTBY(A4:A14,_xlfn.SEQUENCE(COUNTA(A4:A14),,,-1))</f>
        <v>Spinosaurus</v>
      </c>
      <c r="E4" s="3" t="str">
        <f ca="1">_xlfn.FORMULATEXT(C4)</f>
        <v>=SORTBY(A4:A14,SEQUENCE(COUNTA(A4:A14),,,-1))</v>
      </c>
    </row>
    <row r="5" spans="1:5" x14ac:dyDescent="0.25">
      <c r="A5" t="s">
        <v>11</v>
      </c>
      <c r="C5" t="str">
        <v>Giganotosaurus</v>
      </c>
    </row>
    <row r="6" spans="1:5" x14ac:dyDescent="0.25">
      <c r="A6" t="s">
        <v>10</v>
      </c>
      <c r="C6" t="str">
        <v>Tyrannotitan</v>
      </c>
    </row>
    <row r="7" spans="1:5" x14ac:dyDescent="0.25">
      <c r="A7" t="s">
        <v>9</v>
      </c>
      <c r="C7" t="str">
        <v>Deltadromeus</v>
      </c>
    </row>
    <row r="8" spans="1:5" x14ac:dyDescent="0.25">
      <c r="A8" t="s">
        <v>8</v>
      </c>
      <c r="C8" t="str">
        <v>Mapusaurus</v>
      </c>
    </row>
    <row r="9" spans="1:5" x14ac:dyDescent="0.25">
      <c r="A9" t="s">
        <v>7</v>
      </c>
      <c r="C9" t="str">
        <v>Tyrannosaurus</v>
      </c>
    </row>
    <row r="10" spans="1:5" x14ac:dyDescent="0.25">
      <c r="A10" t="s">
        <v>6</v>
      </c>
      <c r="C10" t="str">
        <v>Epanterias</v>
      </c>
    </row>
    <row r="11" spans="1:5" x14ac:dyDescent="0.25">
      <c r="A11" t="s">
        <v>5</v>
      </c>
      <c r="C11" t="str">
        <v>Therizinosaurus</v>
      </c>
    </row>
    <row r="12" spans="1:5" x14ac:dyDescent="0.25">
      <c r="A12" t="s">
        <v>4</v>
      </c>
      <c r="C12" t="str">
        <v>Edmarka</v>
      </c>
    </row>
    <row r="13" spans="1:5" x14ac:dyDescent="0.25">
      <c r="A13" t="s">
        <v>3</v>
      </c>
      <c r="C13" t="str">
        <v>Carcharodontosaurus</v>
      </c>
    </row>
    <row r="14" spans="1:5" x14ac:dyDescent="0.25">
      <c r="A14" t="s">
        <v>2</v>
      </c>
      <c r="C14" t="str">
        <v>Deinocheirus</v>
      </c>
    </row>
    <row r="16" spans="1:5" ht="22.5" x14ac:dyDescent="0.3">
      <c r="A16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F5DD8-6311-4E66-9F46-CDB28F79744F}">
  <sheetPr>
    <tabColor rgb="FF00B050"/>
  </sheetPr>
  <dimension ref="A1:H16"/>
  <sheetViews>
    <sheetView zoomScale="130" zoomScaleNormal="130" workbookViewId="0">
      <selection activeCell="C4" sqref="C4"/>
    </sheetView>
  </sheetViews>
  <sheetFormatPr defaultRowHeight="15" x14ac:dyDescent="0.25"/>
  <cols>
    <col min="1" max="1" width="29.7109375" bestFit="1" customWidth="1"/>
    <col min="5" max="5" width="19.140625" customWidth="1"/>
  </cols>
  <sheetData>
    <row r="1" spans="1:8" ht="22.5" x14ac:dyDescent="0.3">
      <c r="A1" s="2" t="s">
        <v>1</v>
      </c>
    </row>
    <row r="3" spans="1:8" x14ac:dyDescent="0.25">
      <c r="A3" s="3" t="str">
        <f>"Theropods by "&amp;IF(A4="Spinosaurus","Ascending Length","Descending Length")</f>
        <v>Theropods by Ascending Length</v>
      </c>
      <c r="C3" t="s">
        <v>17</v>
      </c>
      <c r="E3" t="s">
        <v>17</v>
      </c>
    </row>
    <row r="4" spans="1:8" x14ac:dyDescent="0.25">
      <c r="A4" t="s">
        <v>2</v>
      </c>
      <c r="C4" t="str" cm="1">
        <f t="array" ref="C4">INDEX($A$4:$A$14,ROWS(A4:A$14))</f>
        <v>Deinocheirus</v>
      </c>
      <c r="E4" t="str" cm="1">
        <f t="array" ref="E4:E14">INDEX(A4:A14,ROWS(A4:A14)-(ROW(A4:A14)-ROW(A4)))</f>
        <v>Deinocheirus</v>
      </c>
      <c r="G4" s="3" t="str">
        <f ca="1">_xlfn.FORMULATEXT(C4)</f>
        <v>=INDEX($A$4:$A$14,ROWS(A4:A$14))</v>
      </c>
    </row>
    <row r="5" spans="1:8" x14ac:dyDescent="0.25">
      <c r="A5" t="s">
        <v>3</v>
      </c>
      <c r="C5" t="str" cm="1">
        <f t="array" ref="C5">INDEX($A$4:$A$14,ROWS(A5:A$14))</f>
        <v>Carcharodontosaurus</v>
      </c>
      <c r="E5" t="str">
        <v>Carcharodontosaurus</v>
      </c>
      <c r="H5" s="3" t="str">
        <f ca="1">_xlfn.FORMULATEXT(E4)</f>
        <v>=INDEX(A4:A14,ROWS(A4:A14)-(ROW(A4:A14)-ROW(A4)))</v>
      </c>
    </row>
    <row r="6" spans="1:8" x14ac:dyDescent="0.25">
      <c r="A6" t="s">
        <v>4</v>
      </c>
      <c r="C6" t="str" cm="1">
        <f t="array" ref="C6">INDEX($A$4:$A$14,ROWS(A6:A$14))</f>
        <v>Edmarka</v>
      </c>
      <c r="E6" t="str">
        <v>Edmarka</v>
      </c>
    </row>
    <row r="7" spans="1:8" x14ac:dyDescent="0.25">
      <c r="A7" t="s">
        <v>5</v>
      </c>
      <c r="C7" t="str" cm="1">
        <f t="array" ref="C7">INDEX($A$4:$A$14,ROWS(A7:A$14))</f>
        <v>Therizinosaurus</v>
      </c>
      <c r="E7" t="str">
        <v>Therizinosaurus</v>
      </c>
    </row>
    <row r="8" spans="1:8" x14ac:dyDescent="0.25">
      <c r="A8" t="s">
        <v>6</v>
      </c>
      <c r="C8" t="str" cm="1">
        <f t="array" ref="C8">INDEX($A$4:$A$14,ROWS(A8:A$14))</f>
        <v>Epanterias</v>
      </c>
      <c r="E8" t="str">
        <v>Epanterias</v>
      </c>
    </row>
    <row r="9" spans="1:8" x14ac:dyDescent="0.25">
      <c r="A9" t="s">
        <v>7</v>
      </c>
      <c r="C9" t="str" cm="1">
        <f t="array" ref="C9">INDEX($A$4:$A$14,ROWS(A9:A$14))</f>
        <v>Tyrannosaurus</v>
      </c>
      <c r="E9" t="str">
        <v>Tyrannosaurus</v>
      </c>
    </row>
    <row r="10" spans="1:8" x14ac:dyDescent="0.25">
      <c r="A10" t="s">
        <v>8</v>
      </c>
      <c r="C10" t="str" cm="1">
        <f t="array" ref="C10">INDEX($A$4:$A$14,ROWS(A10:A$14))</f>
        <v>Mapusaurus</v>
      </c>
      <c r="E10" t="str">
        <v>Mapusaurus</v>
      </c>
    </row>
    <row r="11" spans="1:8" x14ac:dyDescent="0.25">
      <c r="A11" t="s">
        <v>9</v>
      </c>
      <c r="C11" t="str" cm="1">
        <f t="array" ref="C11">INDEX($A$4:$A$14,ROWS(A11:A$14))</f>
        <v>Deltadromeus</v>
      </c>
      <c r="E11" t="str">
        <v>Deltadromeus</v>
      </c>
    </row>
    <row r="12" spans="1:8" x14ac:dyDescent="0.25">
      <c r="A12" t="s">
        <v>10</v>
      </c>
      <c r="C12" t="str" cm="1">
        <f t="array" ref="C12">INDEX($A$4:$A$14,ROWS(A12:A$14))</f>
        <v>Tyrannotitan</v>
      </c>
      <c r="E12" t="str">
        <v>Tyrannotitan</v>
      </c>
    </row>
    <row r="13" spans="1:8" x14ac:dyDescent="0.25">
      <c r="A13" t="s">
        <v>11</v>
      </c>
      <c r="C13" t="str" cm="1">
        <f t="array" ref="C13">INDEX($A$4:$A$14,ROWS(A13:A$14))</f>
        <v>Giganotosaurus</v>
      </c>
      <c r="E13" t="str">
        <v>Giganotosaurus</v>
      </c>
    </row>
    <row r="14" spans="1:8" x14ac:dyDescent="0.25">
      <c r="A14" t="s">
        <v>12</v>
      </c>
      <c r="C14" t="str" cm="1">
        <f t="array" ref="C14">INDEX($A$4:$A$14,ROWS(A14:A$14))</f>
        <v>Spinosaurus</v>
      </c>
      <c r="E14" t="str">
        <v>Spinosaurus</v>
      </c>
    </row>
    <row r="16" spans="1:8" ht="22.5" x14ac:dyDescent="0.3">
      <c r="A16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1002D-9833-40DC-BAE4-E07074402E1B}">
  <sheetPr>
    <tabColor rgb="FFFF0000"/>
  </sheetPr>
  <dimension ref="A1:E16"/>
  <sheetViews>
    <sheetView zoomScale="145" zoomScaleNormal="145" workbookViewId="0">
      <selection activeCell="B1" sqref="B1:D1048576"/>
    </sheetView>
  </sheetViews>
  <sheetFormatPr defaultRowHeight="15" x14ac:dyDescent="0.25"/>
  <cols>
    <col min="1" max="1" width="29.7109375" bestFit="1" customWidth="1"/>
    <col min="3" max="3" width="20" customWidth="1"/>
    <col min="5" max="5" width="19.140625" customWidth="1"/>
  </cols>
  <sheetData>
    <row r="1" spans="1:5" ht="22.5" x14ac:dyDescent="0.3">
      <c r="A1" s="2" t="s">
        <v>14</v>
      </c>
    </row>
    <row r="3" spans="1:5" x14ac:dyDescent="0.25">
      <c r="A3" s="3" t="str">
        <f>"Theropods by "&amp;IF(A4="Spinosaurus","Ascending Length","Descending Length")</f>
        <v>Theropods by Ascending Length</v>
      </c>
      <c r="C3" t="s">
        <v>25</v>
      </c>
      <c r="E3" s="3"/>
    </row>
    <row r="4" spans="1:5" x14ac:dyDescent="0.25">
      <c r="A4" t="str" cm="1">
        <f t="array" ref="A4:A14">FlipMe_2[Column1]</f>
        <v>Spinosaurus</v>
      </c>
      <c r="C4" s="6" t="s">
        <v>2</v>
      </c>
    </row>
    <row r="5" spans="1:5" x14ac:dyDescent="0.25">
      <c r="A5" t="str">
        <v>Giganotosaurus</v>
      </c>
      <c r="C5" s="6" t="s">
        <v>3</v>
      </c>
    </row>
    <row r="6" spans="1:5" x14ac:dyDescent="0.25">
      <c r="A6" t="str">
        <v>Tyrannotitan</v>
      </c>
      <c r="C6" s="6" t="s">
        <v>4</v>
      </c>
    </row>
    <row r="7" spans="1:5" x14ac:dyDescent="0.25">
      <c r="A7" t="str">
        <v>Deltadromeus</v>
      </c>
      <c r="C7" s="6" t="s">
        <v>5</v>
      </c>
    </row>
    <row r="8" spans="1:5" x14ac:dyDescent="0.25">
      <c r="A8" t="str">
        <v>Mapusaurus</v>
      </c>
      <c r="C8" s="6" t="s">
        <v>6</v>
      </c>
    </row>
    <row r="9" spans="1:5" x14ac:dyDescent="0.25">
      <c r="A9" t="str">
        <v>Tyrannosaurus</v>
      </c>
      <c r="C9" s="6" t="s">
        <v>7</v>
      </c>
    </row>
    <row r="10" spans="1:5" x14ac:dyDescent="0.25">
      <c r="A10" t="str">
        <v>Epanterias</v>
      </c>
      <c r="C10" s="6" t="s">
        <v>8</v>
      </c>
    </row>
    <row r="11" spans="1:5" x14ac:dyDescent="0.25">
      <c r="A11" t="str">
        <v>Therizinosaurus</v>
      </c>
      <c r="C11" s="6" t="s">
        <v>9</v>
      </c>
    </row>
    <row r="12" spans="1:5" x14ac:dyDescent="0.25">
      <c r="A12" t="str">
        <v>Edmarka</v>
      </c>
      <c r="C12" s="6" t="s">
        <v>10</v>
      </c>
    </row>
    <row r="13" spans="1:5" x14ac:dyDescent="0.25">
      <c r="A13" t="str">
        <v>Carcharodontosaurus</v>
      </c>
      <c r="C13" s="6" t="s">
        <v>11</v>
      </c>
    </row>
    <row r="14" spans="1:5" x14ac:dyDescent="0.25">
      <c r="A14" t="str">
        <v>Deinocheirus</v>
      </c>
      <c r="C14" s="6" t="s">
        <v>12</v>
      </c>
    </row>
    <row r="16" spans="1:5" ht="22.5" x14ac:dyDescent="0.3">
      <c r="A16" s="2"/>
    </row>
  </sheetData>
  <sortState xmlns:xlrd2="http://schemas.microsoft.com/office/spreadsheetml/2017/richdata2" ref="A4:A14">
    <sortCondition descending="1" ref="A4:A14" customList="Spinosaurus,Giganotosaurus,Tyrannotitan,Deltadromeus,Mapusaurus,Tyrannosaurus,Epanterias,Therizinosaurus,Edmarka,Carcharodontosaurus,Deinocheirus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C6376-9FAC-43DA-9250-8F3E2C70EE51}">
  <sheetPr>
    <tabColor rgb="FF00B050"/>
  </sheetPr>
  <dimension ref="A1:E22"/>
  <sheetViews>
    <sheetView zoomScale="130" zoomScaleNormal="130" workbookViewId="0">
      <selection activeCell="C4" sqref="C4"/>
    </sheetView>
  </sheetViews>
  <sheetFormatPr defaultRowHeight="15" x14ac:dyDescent="0.25"/>
  <cols>
    <col min="1" max="1" width="29.7109375" bestFit="1" customWidth="1"/>
    <col min="5" max="5" width="19.140625" customWidth="1"/>
    <col min="6" max="6" width="1.28515625" customWidth="1"/>
  </cols>
  <sheetData>
    <row r="1" spans="1:5" ht="22.5" x14ac:dyDescent="0.3">
      <c r="A1" s="2" t="s">
        <v>1</v>
      </c>
    </row>
    <row r="3" spans="1:5" x14ac:dyDescent="0.25">
      <c r="A3" s="3" t="str">
        <f>"Theropods by "&amp;IF(A4="Spinosaurus","Ascending Length","Descending Length")</f>
        <v>Theropods by Ascending Length</v>
      </c>
      <c r="C3" s="5" t="s">
        <v>17</v>
      </c>
    </row>
    <row r="4" spans="1:5" x14ac:dyDescent="0.25">
      <c r="A4" t="s">
        <v>2</v>
      </c>
      <c r="C4" t="str" cm="1">
        <f t="array" ref="C4:C14">_xlfn.LAMBDA(_xlpm.column_to_flip,_xlfn.SORTBY(_xlpm.column_to_flip,_xlfn.SEQUENCE(ROWS(_xlpm.column_to_flip),,,-1)))(A4:A14)</f>
        <v>Deinocheirus</v>
      </c>
      <c r="E4" s="3" t="str">
        <f ca="1">_xlfn.FORMULATEXT(C4)</f>
        <v>=LAMBDA(column_to_flip,SORTBY(column_to_flip,SEQUENCE(ROWS(column_to_flip),,,-1)))(A4:A14)</v>
      </c>
    </row>
    <row r="5" spans="1:5" x14ac:dyDescent="0.25">
      <c r="A5" t="s">
        <v>3</v>
      </c>
      <c r="C5" t="str">
        <v>Carcharodontosaurus</v>
      </c>
    </row>
    <row r="6" spans="1:5" x14ac:dyDescent="0.25">
      <c r="A6" t="s">
        <v>4</v>
      </c>
      <c r="C6" t="str">
        <v>Edmarka</v>
      </c>
    </row>
    <row r="7" spans="1:5" x14ac:dyDescent="0.25">
      <c r="A7" t="s">
        <v>5</v>
      </c>
      <c r="C7" t="str">
        <v>Therizinosaurus</v>
      </c>
    </row>
    <row r="8" spans="1:5" x14ac:dyDescent="0.25">
      <c r="A8" t="s">
        <v>6</v>
      </c>
      <c r="C8" t="str">
        <v>Epanterias</v>
      </c>
    </row>
    <row r="9" spans="1:5" x14ac:dyDescent="0.25">
      <c r="A9" t="s">
        <v>7</v>
      </c>
      <c r="C9" t="str">
        <v>Tyrannosaurus</v>
      </c>
    </row>
    <row r="10" spans="1:5" x14ac:dyDescent="0.25">
      <c r="A10" t="s">
        <v>8</v>
      </c>
      <c r="C10" t="str">
        <v>Mapusaurus</v>
      </c>
    </row>
    <row r="11" spans="1:5" x14ac:dyDescent="0.25">
      <c r="A11" t="s">
        <v>9</v>
      </c>
      <c r="C11" t="str">
        <v>Deltadromeus</v>
      </c>
    </row>
    <row r="12" spans="1:5" x14ac:dyDescent="0.25">
      <c r="A12" t="s">
        <v>10</v>
      </c>
      <c r="C12" t="str">
        <v>Tyrannotitan</v>
      </c>
    </row>
    <row r="13" spans="1:5" x14ac:dyDescent="0.25">
      <c r="A13" t="s">
        <v>11</v>
      </c>
      <c r="C13" t="str">
        <v>Giganotosaurus</v>
      </c>
    </row>
    <row r="14" spans="1:5" x14ac:dyDescent="0.25">
      <c r="A14" t="s">
        <v>12</v>
      </c>
      <c r="C14" t="str">
        <v>Spinosaurus</v>
      </c>
    </row>
    <row r="16" spans="1:5" x14ac:dyDescent="0.25">
      <c r="A16" s="3" t="s">
        <v>24</v>
      </c>
      <c r="B16" s="5" t="s">
        <v>17</v>
      </c>
    </row>
    <row r="17" spans="1:4" x14ac:dyDescent="0.25">
      <c r="A17" t="s">
        <v>18</v>
      </c>
      <c r="B17" t="str" cm="1">
        <f t="array" ref="B17:B22">FLIPCOLUMN(A17:A22)</f>
        <v>Rad</v>
      </c>
      <c r="D17" s="3" t="str">
        <f ca="1">_xlfn.FORMULATEXT(B17)</f>
        <v>=FLIPCOLUMN(A17:A22)</v>
      </c>
    </row>
    <row r="18" spans="1:4" x14ac:dyDescent="0.25">
      <c r="A18" t="s">
        <v>19</v>
      </c>
      <c r="B18" t="str">
        <v>Skatebaord</v>
      </c>
    </row>
    <row r="19" spans="1:4" x14ac:dyDescent="0.25">
      <c r="A19" t="s">
        <v>20</v>
      </c>
      <c r="B19" t="str">
        <v>BMX</v>
      </c>
    </row>
    <row r="20" spans="1:4" x14ac:dyDescent="0.25">
      <c r="A20" t="s">
        <v>21</v>
      </c>
      <c r="B20" t="str">
        <v>Excel</v>
      </c>
    </row>
    <row r="21" spans="1:4" x14ac:dyDescent="0.25">
      <c r="A21" t="s">
        <v>22</v>
      </c>
      <c r="B21" t="str">
        <v>Fun</v>
      </c>
    </row>
    <row r="22" spans="1:4" x14ac:dyDescent="0.25">
      <c r="A22" t="s">
        <v>23</v>
      </c>
      <c r="B22" t="str">
        <v>Cool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F0A69-6845-4D3B-B541-187B0C0D640F}">
  <sheetPr>
    <tabColor rgb="FFFF0000"/>
  </sheetPr>
  <dimension ref="A1:AF51"/>
  <sheetViews>
    <sheetView zoomScale="70" zoomScaleNormal="70" workbookViewId="0"/>
  </sheetViews>
  <sheetFormatPr defaultRowHeight="15" x14ac:dyDescent="0.25"/>
  <cols>
    <col min="1" max="1" width="30.85546875" customWidth="1"/>
    <col min="2" max="2" width="1" customWidth="1"/>
    <col min="3" max="3" width="20" bestFit="1" customWidth="1"/>
    <col min="4" max="4" width="1" customWidth="1"/>
    <col min="5" max="5" width="20.42578125" customWidth="1"/>
    <col min="9" max="9" width="4.85546875" customWidth="1"/>
    <col min="12" max="12" width="6.42578125" customWidth="1"/>
    <col min="13" max="13" width="21" customWidth="1"/>
    <col min="14" max="14" width="3.85546875" customWidth="1"/>
    <col min="18" max="18" width="14.85546875" customWidth="1"/>
    <col min="19" max="20" width="21" bestFit="1" customWidth="1"/>
    <col min="25" max="25" width="19.5703125" bestFit="1" customWidth="1"/>
  </cols>
  <sheetData>
    <row r="1" spans="1:10" ht="22.5" x14ac:dyDescent="0.3">
      <c r="A1" s="2" t="s">
        <v>1</v>
      </c>
    </row>
    <row r="3" spans="1:10" x14ac:dyDescent="0.25">
      <c r="A3" s="3" t="str">
        <f>"Theropods by "&amp;IF(A4="Spinosaurus","Ascending Length","Descending Length")</f>
        <v>Theropods by Ascending Length</v>
      </c>
      <c r="C3" s="12" t="s">
        <v>17</v>
      </c>
    </row>
    <row r="4" spans="1:10" x14ac:dyDescent="0.25">
      <c r="A4" t="s">
        <v>2</v>
      </c>
      <c r="C4" t="str" cm="1">
        <f t="array" ref="C4:C14">_xlfn.LAMBDA(_xlpm.column_to_flip,_xlfn.SORTBY(_xlpm.column_to_flip,-ROW(A4:A14)))(A4:A14)</f>
        <v>Deinocheirus</v>
      </c>
      <c r="E4" s="3" t="str">
        <f ca="1">_xlfn.FORMULATEXT(C4)</f>
        <v>=LAMBDA(column_to_flip,SORTBY(column_to_flip,-ROW(A4:A14)))(A4:A14)</v>
      </c>
    </row>
    <row r="5" spans="1:10" x14ac:dyDescent="0.25">
      <c r="A5" t="s">
        <v>3</v>
      </c>
      <c r="C5" t="str">
        <v>Carcharodontosaurus</v>
      </c>
    </row>
    <row r="6" spans="1:10" x14ac:dyDescent="0.25">
      <c r="A6" t="s">
        <v>4</v>
      </c>
      <c r="C6" t="str">
        <v>Edmarka</v>
      </c>
    </row>
    <row r="7" spans="1:10" x14ac:dyDescent="0.25">
      <c r="A7" t="s">
        <v>5</v>
      </c>
      <c r="C7" t="str">
        <v>Therizinosaurus</v>
      </c>
      <c r="G7" s="12" t="s">
        <v>30</v>
      </c>
    </row>
    <row r="8" spans="1:10" x14ac:dyDescent="0.25">
      <c r="A8" t="s">
        <v>6</v>
      </c>
      <c r="C8" t="str">
        <v>Epanterias</v>
      </c>
      <c r="G8" t="str" cm="1">
        <f t="array" ref="G8:G18">_xlfn.LAMBDA(_xlpm.a,_xlop.f,_xlfn.LET(_xlpm.r,ROWS(_xlpm.a),_xlpm.c,COLUMNS(_xlpm.a),_xlpm.sr,_xlfn.SEQUENCE(_xlpm.r),_xlpm.sc,_xlfn.SEQUENCE(,_xlpm.c),_xlpm.x,IF(_xlpm.f,_xlpm.r-_xlpm.sr+1,_xlpm.sr),_xlpm.y,IF(_xlpm.f=1,_xlpm.sc,_xlpm.c-_xlpm.sc+1),INDEX(IF(_xlpm.a="","",_xlpm.a),_xlpm.x,_xlpm.y)))(A4:A14)</f>
        <v>Spinosaurus</v>
      </c>
      <c r="J8" s="3" t="str">
        <f ca="1">_xlfn.FORMULATEXT(G8)</f>
        <v>=LAMBDA(a,[f],LET(r,ROWS(a),c,COLUMNS(a),sr,SEQUENCE(r),sc,SEQUENCE(,c),x,IF(f,r-sr+1,sr),y,IF(f=1,sc,c-sc+1),INDEX(IF(a="","",a),x,y)))(A4:A14)</v>
      </c>
    </row>
    <row r="9" spans="1:10" x14ac:dyDescent="0.25">
      <c r="A9" t="s">
        <v>7</v>
      </c>
      <c r="C9" t="str">
        <v>Tyrannosaurus</v>
      </c>
      <c r="G9" t="str">
        <v>Giganotosaurus</v>
      </c>
      <c r="J9" s="11" t="s">
        <v>31</v>
      </c>
    </row>
    <row r="10" spans="1:10" x14ac:dyDescent="0.25">
      <c r="A10" t="s">
        <v>8</v>
      </c>
      <c r="C10" t="str">
        <v>Mapusaurus</v>
      </c>
      <c r="G10" t="str">
        <v>Tyrannotitan</v>
      </c>
      <c r="J10" t="s">
        <v>32</v>
      </c>
    </row>
    <row r="11" spans="1:10" x14ac:dyDescent="0.25">
      <c r="A11" t="s">
        <v>9</v>
      </c>
      <c r="C11" t="str">
        <v>Deltadromeus</v>
      </c>
      <c r="G11" t="str">
        <v>Deltadromeus</v>
      </c>
    </row>
    <row r="12" spans="1:10" x14ac:dyDescent="0.25">
      <c r="A12" t="s">
        <v>10</v>
      </c>
      <c r="C12" t="str">
        <v>Tyrannotitan</v>
      </c>
      <c r="G12" t="str">
        <v>Mapusaurus</v>
      </c>
    </row>
    <row r="13" spans="1:10" x14ac:dyDescent="0.25">
      <c r="A13" t="s">
        <v>11</v>
      </c>
      <c r="C13" t="str">
        <v>Giganotosaurus</v>
      </c>
      <c r="G13" t="str">
        <v>Tyrannosaurus</v>
      </c>
    </row>
    <row r="14" spans="1:10" x14ac:dyDescent="0.25">
      <c r="A14" t="s">
        <v>12</v>
      </c>
      <c r="C14" t="str">
        <v>Spinosaurus</v>
      </c>
      <c r="G14" t="str">
        <v>Epanterias</v>
      </c>
    </row>
    <row r="15" spans="1:10" x14ac:dyDescent="0.25">
      <c r="G15" t="str">
        <v>Therizinosaurus</v>
      </c>
    </row>
    <row r="16" spans="1:10" x14ac:dyDescent="0.25">
      <c r="A16" s="3" t="s">
        <v>24</v>
      </c>
      <c r="C16" s="5" t="s">
        <v>17</v>
      </c>
      <c r="G16" t="str">
        <v>Edmarka</v>
      </c>
    </row>
    <row r="17" spans="1:24" x14ac:dyDescent="0.25">
      <c r="A17" t="s">
        <v>18</v>
      </c>
      <c r="C17" t="str" cm="1">
        <f t="array" ref="C17:C22">FLIPCOLUMN(A17:A22)</f>
        <v>Rad</v>
      </c>
      <c r="E17" s="3" t="str">
        <f ca="1">_xlfn.FORMULATEXT(C17)</f>
        <v>=FLIPCOLUMN(A17:A22)</v>
      </c>
      <c r="G17" t="str">
        <v>Carcharodontosaurus</v>
      </c>
    </row>
    <row r="18" spans="1:24" x14ac:dyDescent="0.25">
      <c r="A18" t="s">
        <v>19</v>
      </c>
      <c r="C18" t="str">
        <v>Skatebaord</v>
      </c>
      <c r="G18" t="str">
        <v>Deinocheirus</v>
      </c>
    </row>
    <row r="19" spans="1:24" x14ac:dyDescent="0.25">
      <c r="A19" t="s">
        <v>20</v>
      </c>
      <c r="C19" t="str">
        <v>BMX</v>
      </c>
    </row>
    <row r="20" spans="1:24" x14ac:dyDescent="0.25">
      <c r="A20" t="s">
        <v>21</v>
      </c>
      <c r="C20" t="str">
        <v>Excel</v>
      </c>
      <c r="G20" s="12" t="s">
        <v>33</v>
      </c>
    </row>
    <row r="21" spans="1:24" x14ac:dyDescent="0.25">
      <c r="A21" t="s">
        <v>22</v>
      </c>
      <c r="C21" t="str">
        <v>Fun</v>
      </c>
      <c r="G21" t="str" cm="1">
        <f t="array" ref="G21">LOOKUP(2,1/(COUNTIF($G$20:G20,$A$4:$A$14)=0),$A$4:$A$14)</f>
        <v>Deinocheirus</v>
      </c>
      <c r="I21" s="3" t="str">
        <f ca="1">_xlfn.FORMULATEXT(G21)</f>
        <v>=LOOKUP(2,1/(COUNTIF($G$20:G20,$A$4:$A$14)=0),$A$4:$A$14)</v>
      </c>
    </row>
    <row r="22" spans="1:24" x14ac:dyDescent="0.25">
      <c r="A22" t="s">
        <v>23</v>
      </c>
      <c r="C22" t="str">
        <v>Cool</v>
      </c>
      <c r="G22" t="str" cm="1">
        <f t="array" ref="G22">LOOKUP(2,1/(COUNTIF($G$20:G21,$A$4:$A$14)=0),$A$4:$A$14)</f>
        <v>Carcharodontosaurus</v>
      </c>
    </row>
    <row r="23" spans="1:24" x14ac:dyDescent="0.25">
      <c r="G23" t="str" cm="1">
        <f t="array" ref="G23">LOOKUP(2,1/(COUNTIF($G$20:G22,$A$4:$A$14)=0),$A$4:$A$14)</f>
        <v>Edmarka</v>
      </c>
      <c r="J23" s="12" t="s">
        <v>34</v>
      </c>
    </row>
    <row r="24" spans="1:24" x14ac:dyDescent="0.25">
      <c r="G24" t="str" cm="1">
        <f t="array" ref="G24">LOOKUP(2,1/(COUNTIF($G$20:G23,$A$4:$A$14)=0),$A$4:$A$14)</f>
        <v>Therizinosaurus</v>
      </c>
      <c r="J24" t="str" cm="1">
        <f t="array" aca="1" ref="J24:J34" ca="1">INDEX(A4:A14,LARGE(ROW(INDIRECT("1:"&amp;ROWS(A4:A14))),ROW(INDIRECT("1:"&amp;ROWS(A4:A14)))))</f>
        <v>Deinocheirus</v>
      </c>
      <c r="L24" s="3" t="str">
        <f ca="1">_xlfn.FORMULATEXT(J24)</f>
        <v>=INDEX(A4:A14,LARGE(ROW(INDIRECT("1:"&amp;ROWS(A4:A14))),ROW(INDIRECT("1:"&amp;ROWS(A4:A14)))))</v>
      </c>
    </row>
    <row r="25" spans="1:24" x14ac:dyDescent="0.25">
      <c r="G25" t="str" cm="1">
        <f t="array" ref="G25">LOOKUP(2,1/(COUNTIF($G$20:G24,$A$4:$A$14)=0),$A$4:$A$14)</f>
        <v>Epanterias</v>
      </c>
      <c r="J25" t="str">
        <f ca="1"/>
        <v>Carcharodontosaurus</v>
      </c>
    </row>
    <row r="26" spans="1:24" x14ac:dyDescent="0.25">
      <c r="G26" t="str" cm="1">
        <f t="array" ref="G26">LOOKUP(2,1/(COUNTIF($G$20:G25,$A$4:$A$14)=0),$A$4:$A$14)</f>
        <v>Tyrannosaurus</v>
      </c>
      <c r="J26" t="str">
        <f ca="1"/>
        <v>Edmarka</v>
      </c>
    </row>
    <row r="27" spans="1:24" x14ac:dyDescent="0.25">
      <c r="G27" t="str" cm="1">
        <f t="array" ref="G27">LOOKUP(2,1/(COUNTIF($G$20:G26,$A$4:$A$14)=0),$A$4:$A$14)</f>
        <v>Mapusaurus</v>
      </c>
      <c r="J27" t="str">
        <f ca="1"/>
        <v>Therizinosaurus</v>
      </c>
      <c r="M27" s="13" t="s">
        <v>35</v>
      </c>
      <c r="S27" s="12" t="s">
        <v>36</v>
      </c>
    </row>
    <row r="28" spans="1:24" x14ac:dyDescent="0.25">
      <c r="G28" t="str" cm="1">
        <f t="array" ref="G28">LOOKUP(2,1/(COUNTIF($G$20:G27,$A$4:$A$14)=0),$A$4:$A$14)</f>
        <v>Deltadromeus</v>
      </c>
      <c r="J28" t="str">
        <f ca="1"/>
        <v>Epanterias</v>
      </c>
      <c r="M28" t="str" cm="1">
        <f t="array" ref="M28:M38">_xlfn.SORTBY(A4:A14,-ROW(A4:A14))</f>
        <v>Deinocheirus</v>
      </c>
      <c r="O28" s="3" t="str">
        <f ca="1">_xlfn.FORMULATEXT(M28)</f>
        <v>=SORTBY(A4:A14,-ROW(A4:A14))</v>
      </c>
      <c r="S28" t="str" cm="1">
        <f t="array" ref="S28:S38">INDEX(A4:A14,_xlfn.SEQUENCE(COUNTA(A4:A14),,COUNTA(A4:A14),-1))</f>
        <v>Deinocheirus</v>
      </c>
      <c r="U28" s="3" t="str">
        <f ca="1">_xlfn.FORMULATEXT(S28)</f>
        <v>=INDEX(A4:A14,SEQUENCE(COUNTA(A4:A14),,COUNTA(A4:A14),-1))</v>
      </c>
    </row>
    <row r="29" spans="1:24" x14ac:dyDescent="0.25">
      <c r="G29" t="str" cm="1">
        <f t="array" ref="G29">LOOKUP(2,1/(COUNTIF($G$20:G28,$A$4:$A$14)=0),$A$4:$A$14)</f>
        <v>Tyrannotitan</v>
      </c>
      <c r="J29" t="str">
        <f ca="1"/>
        <v>Tyrannosaurus</v>
      </c>
      <c r="M29" t="str">
        <v>Carcharodontosaurus</v>
      </c>
      <c r="S29" t="str">
        <v>Carcharodontosaurus</v>
      </c>
      <c r="T29" t="str" cm="1">
        <f t="array" ref="T29">INDEX($A$4:$A$14,LARGE(ROW($A$4:$A$14)-ROW($A$4)+1,ROWS(D$4:D4)))</f>
        <v>Deinocheirus</v>
      </c>
      <c r="V29" s="3" t="str">
        <f ca="1">_xlfn.FORMULATEXT(T29)</f>
        <v>=INDEX($A$4:$A$14,LARGE(ROW($A$4:$A$14)-ROW($A$4)+1,ROWS(D$4:D4)))</v>
      </c>
    </row>
    <row r="30" spans="1:24" x14ac:dyDescent="0.25">
      <c r="G30" t="str" cm="1">
        <f t="array" ref="G30">LOOKUP(2,1/(COUNTIF($G$20:G29,$A$4:$A$14)=0),$A$4:$A$14)</f>
        <v>Giganotosaurus</v>
      </c>
      <c r="J30" t="str">
        <f ca="1"/>
        <v>Mapusaurus</v>
      </c>
      <c r="M30" t="str">
        <v>Edmarka</v>
      </c>
      <c r="S30" t="str">
        <v>Edmarka</v>
      </c>
      <c r="T30" t="str" cm="1">
        <f t="array" ref="T30">INDEX($A$4:$A$14,LARGE(ROW($A$4:$A$14)-ROW($A$4)+1,ROWS(D$4:D5)))</f>
        <v>Carcharodontosaurus</v>
      </c>
    </row>
    <row r="31" spans="1:24" x14ac:dyDescent="0.25">
      <c r="G31" t="str" cm="1">
        <f t="array" ref="G31">LOOKUP(2,1/(COUNTIF($G$20:G30,$A$4:$A$14)=0),$A$4:$A$14)</f>
        <v>Spinosaurus</v>
      </c>
      <c r="J31" t="str">
        <f ca="1"/>
        <v>Deltadromeus</v>
      </c>
      <c r="M31" t="str">
        <v>Therizinosaurus</v>
      </c>
      <c r="S31" t="str">
        <v>Therizinosaurus</v>
      </c>
      <c r="T31" t="str" cm="1">
        <f t="array" ref="T31">INDEX($A$4:$A$14,LARGE(ROW($A$4:$A$14)-ROW($A$4)+1,ROWS(D$4:D6)))</f>
        <v>Edmarka</v>
      </c>
      <c r="V31" s="12" t="s">
        <v>37</v>
      </c>
      <c r="X31" s="3"/>
    </row>
    <row r="32" spans="1:24" x14ac:dyDescent="0.25">
      <c r="J32" t="str">
        <f ca="1"/>
        <v>Tyrannotitan</v>
      </c>
      <c r="M32" t="str">
        <v>Epanterias</v>
      </c>
      <c r="S32" t="str">
        <v>Epanterias</v>
      </c>
      <c r="T32" t="str" cm="1">
        <f t="array" ref="T32">INDEX($A$4:$A$14,LARGE(ROW($A$4:$A$14)-ROW($A$4)+1,ROWS(D$4:D7)))</f>
        <v>Therizinosaurus</v>
      </c>
      <c r="V32" t="str" cm="1">
        <f t="array" ref="V32:V42">_xlfn.SORTBY(A4:A14,_xlfn.XMATCH(A4:A14,A4:A14),-1)</f>
        <v>Deinocheirus</v>
      </c>
      <c r="X32" s="3" t="str">
        <f ca="1">_xlfn.FORMULATEXT(V32)</f>
        <v>=SORTBY(A4:A14,XMATCH(A4:A14,A4:A14),-1)</v>
      </c>
    </row>
    <row r="33" spans="10:32" x14ac:dyDescent="0.25">
      <c r="J33" t="str">
        <f ca="1"/>
        <v>Giganotosaurus</v>
      </c>
      <c r="M33" t="str">
        <v>Tyrannosaurus</v>
      </c>
      <c r="S33" t="str">
        <v>Tyrannosaurus</v>
      </c>
      <c r="T33" t="str" cm="1">
        <f t="array" ref="T33">INDEX($A$4:$A$14,LARGE(ROW($A$4:$A$14)-ROW($A$4)+1,ROWS(D$4:D8)))</f>
        <v>Epanterias</v>
      </c>
      <c r="V33" t="str">
        <v>Carcharodontosaurus</v>
      </c>
    </row>
    <row r="34" spans="10:32" x14ac:dyDescent="0.25">
      <c r="J34" t="str">
        <f ca="1"/>
        <v>Spinosaurus</v>
      </c>
      <c r="M34" t="str">
        <v>Mapusaurus</v>
      </c>
      <c r="S34" t="str">
        <v>Mapusaurus</v>
      </c>
      <c r="T34" t="str" cm="1">
        <f t="array" ref="T34">INDEX($A$4:$A$14,LARGE(ROW($A$4:$A$14)-ROW($A$4)+1,ROWS(D$4:D9)))</f>
        <v>Tyrannosaurus</v>
      </c>
      <c r="V34" t="str">
        <v>Edmarka</v>
      </c>
      <c r="Y34" s="12" t="s">
        <v>38</v>
      </c>
    </row>
    <row r="35" spans="10:32" x14ac:dyDescent="0.25">
      <c r="M35" t="str">
        <v>Deltadromeus</v>
      </c>
      <c r="S35" t="str">
        <v>Deltadromeus</v>
      </c>
      <c r="T35" t="str" cm="1">
        <f t="array" ref="T35">INDEX($A$4:$A$14,LARGE(ROW($A$4:$A$14)-ROW($A$4)+1,ROWS(D$4:D10)))</f>
        <v>Mapusaurus</v>
      </c>
      <c r="V35" t="str">
        <v>Therizinosaurus</v>
      </c>
      <c r="Y35" t="str">
        <f>INDEX($A$4:$A$11,MATCH(REPT("z",255),$A4:$A$11,1))</f>
        <v>Therizinosaurus</v>
      </c>
      <c r="AD35" s="3" t="str">
        <f ca="1">_xlfn.FORMULATEXT(Y35)</f>
        <v>=INDEX($A$4:$A$11,MATCH(REPT("z",255),$A4:$A$11,1))</v>
      </c>
    </row>
    <row r="36" spans="10:32" x14ac:dyDescent="0.25">
      <c r="M36" t="str">
        <v>Tyrannotitan</v>
      </c>
      <c r="S36" t="str">
        <v>Tyrannotitan</v>
      </c>
      <c r="T36" t="str" cm="1">
        <f t="array" ref="T36">INDEX($A$4:$A$14,LARGE(ROW($A$4:$A$14)-ROW($A$4)+1,ROWS(D$4:D11)))</f>
        <v>Deltadromeus</v>
      </c>
      <c r="V36" t="str">
        <v>Epanterias</v>
      </c>
      <c r="Y36" t="str">
        <f>INDEX($A$4:$A$11,MATCH(REPT("z",255),$A5:$A$11,1))</f>
        <v>Epanterias</v>
      </c>
      <c r="AA36" s="12" t="s">
        <v>38</v>
      </c>
    </row>
    <row r="37" spans="10:32" x14ac:dyDescent="0.25">
      <c r="M37" t="str">
        <v>Giganotosaurus</v>
      </c>
      <c r="S37" t="str">
        <v>Giganotosaurus</v>
      </c>
      <c r="T37" t="str" cm="1">
        <f t="array" ref="T37">INDEX($A$4:$A$14,LARGE(ROW($A$4:$A$14)-ROW($A$4)+1,ROWS(D$4:D12)))</f>
        <v>Tyrannotitan</v>
      </c>
      <c r="V37" t="str">
        <v>Tyrannosaurus</v>
      </c>
      <c r="Y37" t="str">
        <f>INDEX($A$4:$A$11,MATCH(REPT("z",255),$A6:$A$11,1))</f>
        <v>Tyrannosaurus</v>
      </c>
      <c r="AA37" t="str" cm="1">
        <f t="array" aca="1" ref="AA37" ca="1">INDIRECT("A"&amp;COUNTA($A4:$A$11)+ROW($A$4)-1)</f>
        <v>Therizinosaurus</v>
      </c>
      <c r="AD37" s="3" t="str">
        <f ca="1">_xlfn.FORMULATEXT(AA37)</f>
        <v>=INDIRECT("A"&amp;COUNTA($A4:$A$11)+ROW($A$4)-1)</v>
      </c>
    </row>
    <row r="38" spans="10:32" x14ac:dyDescent="0.25">
      <c r="M38" t="str">
        <v>Spinosaurus</v>
      </c>
      <c r="S38" t="str">
        <v>Spinosaurus</v>
      </c>
      <c r="T38" t="str" cm="1">
        <f t="array" ref="T38">INDEX($A$4:$A$14,LARGE(ROW($A$4:$A$14)-ROW($A$4)+1,ROWS(D$4:D13)))</f>
        <v>Giganotosaurus</v>
      </c>
      <c r="V38" t="str">
        <v>Mapusaurus</v>
      </c>
      <c r="Y38" t="str">
        <f>INDEX($A$4:$A$11,MATCH(REPT("z",255),$A7:$A$11,1))</f>
        <v>Mapusaurus</v>
      </c>
      <c r="AA38" t="str" cm="1">
        <f t="array" aca="1" ref="AA38" ca="1">INDIRECT("A"&amp;COUNTA($A5:$A$11)+ROW($A$4)-1)</f>
        <v>Epanterias</v>
      </c>
    </row>
    <row r="39" spans="10:32" x14ac:dyDescent="0.25">
      <c r="T39" t="str" cm="1">
        <f t="array" ref="T39">INDEX($A$4:$A$14,LARGE(ROW($A$4:$A$14)-ROW($A$4)+1,ROWS(D$4:D14)))</f>
        <v>Spinosaurus</v>
      </c>
      <c r="V39" t="str">
        <v>Deltadromeus</v>
      </c>
      <c r="Y39" t="str">
        <f>INDEX($A$4:$A$11,MATCH(REPT("z",255),$A8:$A$11,1))</f>
        <v>Deltadromeus</v>
      </c>
      <c r="AA39" t="str" cm="1">
        <f t="array" aca="1" ref="AA39" ca="1">INDIRECT("A"&amp;COUNTA($A6:$A$11)+ROW($A$4)-1)</f>
        <v>Tyrannosaurus</v>
      </c>
      <c r="AD39" s="12" t="s">
        <v>39</v>
      </c>
      <c r="AE39" s="12"/>
    </row>
    <row r="40" spans="10:32" x14ac:dyDescent="0.25">
      <c r="V40" t="str">
        <v>Tyrannotitan</v>
      </c>
      <c r="Y40" t="str">
        <f>INDEX($A$4:$A$11,MATCH(REPT("z",255),$A9:$A$11,1))</f>
        <v>Tyrannotitan</v>
      </c>
      <c r="AA40" t="str" cm="1">
        <f t="array" aca="1" ref="AA40" ca="1">INDIRECT("A"&amp;COUNTA($A7:$A$11)+ROW($A$4)-1)</f>
        <v>Mapusaurus</v>
      </c>
      <c r="AD40" t="str">
        <f ca="1">OFFSET(A$3,COUNTA(A4:A$14),)</f>
        <v>Deinocheirus</v>
      </c>
      <c r="AF40" s="3" t="str">
        <f ca="1">_xlfn.FORMULATEXT(AD40)</f>
        <v>=OFFSET(A$3,COUNTA(A4:A$14),)</v>
      </c>
    </row>
    <row r="41" spans="10:32" x14ac:dyDescent="0.25">
      <c r="V41" t="str">
        <v>Giganotosaurus</v>
      </c>
      <c r="Y41" t="str">
        <f>INDEX($A$4:$A$11,MATCH(REPT("z",255),$A10:$A$11,1))</f>
        <v>Giganotosaurus</v>
      </c>
      <c r="AA41" t="str" cm="1">
        <f t="array" aca="1" ref="AA41" ca="1">INDIRECT("A"&amp;COUNTA($A8:$A$11)+ROW($A$4)-1)</f>
        <v>Deltadromeus</v>
      </c>
      <c r="AD41" t="str">
        <f ca="1">OFFSET(A$3,COUNTA(A5:A$14),)</f>
        <v>Carcharodontosaurus</v>
      </c>
    </row>
    <row r="42" spans="10:32" x14ac:dyDescent="0.25">
      <c r="V42" t="str">
        <v>Spinosaurus</v>
      </c>
      <c r="Y42" t="str">
        <f>INDEX($A$4:$A$11,MATCH(REPT("z",255),$A11:$A$11,1))</f>
        <v>Spinosaurus</v>
      </c>
      <c r="AA42" t="str" cm="1">
        <f t="array" aca="1" ref="AA42" ca="1">INDIRECT("A"&amp;COUNTA($A9:$A$11)+ROW($A$4)-1)</f>
        <v>Tyrannotitan</v>
      </c>
      <c r="AD42" t="str">
        <f ca="1">OFFSET(A$3,COUNTA(A6:A$14),)</f>
        <v>Edmarka</v>
      </c>
    </row>
    <row r="43" spans="10:32" x14ac:dyDescent="0.25">
      <c r="Y43" t="str">
        <f>INDEX($A$4:$A$11,MATCH(REPT("z",255),$A$11:$A12,1))</f>
        <v>Giganotosaurus</v>
      </c>
      <c r="AA43" t="str" cm="1">
        <f t="array" aca="1" ref="AA43" ca="1">INDIRECT("A"&amp;COUNTA($A10:$A$11)+ROW($A$4)-1)</f>
        <v>Giganotosaurus</v>
      </c>
      <c r="AD43" t="str">
        <f ca="1">OFFSET(A$3,COUNTA(A7:A$14),)</f>
        <v>Therizinosaurus</v>
      </c>
    </row>
    <row r="44" spans="10:32" x14ac:dyDescent="0.25">
      <c r="Y44" t="str">
        <f>INDEX($A$4:$A$11,MATCH(REPT("z",255),$A$11:$A13,1))</f>
        <v>Tyrannotitan</v>
      </c>
      <c r="AA44" t="str" cm="1">
        <f t="array" aca="1" ref="AA44" ca="1">INDIRECT("A"&amp;COUNTA($A11:$A$11)+ROW($A$4)-1)</f>
        <v>Spinosaurus</v>
      </c>
      <c r="AD44" t="str">
        <f ca="1">OFFSET(A$3,COUNTA(A8:A$14),)</f>
        <v>Epanterias</v>
      </c>
    </row>
    <row r="45" spans="10:32" x14ac:dyDescent="0.25">
      <c r="Y45" t="str">
        <f>INDEX($A$4:$A$11,MATCH(REPT("z",255),$A$11:$A14,1))</f>
        <v>Deltadromeus</v>
      </c>
      <c r="AA45" t="str" cm="1">
        <f t="array" aca="1" ref="AA45" ca="1">INDIRECT("A"&amp;COUNTA($A$11:$A12)+ROW($A$4)-1)</f>
        <v>Giganotosaurus</v>
      </c>
      <c r="AD45" t="str">
        <f ca="1">OFFSET(A$3,COUNTA(A9:A$14),)</f>
        <v>Tyrannosaurus</v>
      </c>
    </row>
    <row r="46" spans="10:32" x14ac:dyDescent="0.25">
      <c r="Y46" t="str">
        <f>INDEX($A$4:$A$11,MATCH(REPT("z",255),$A$11:$A15,1))</f>
        <v>Deltadromeus</v>
      </c>
      <c r="AA46" t="str" cm="1">
        <f t="array" aca="1" ref="AA46" ca="1">INDIRECT("A"&amp;COUNTA($A$11:$A13)+ROW($A$4)-1)</f>
        <v>Tyrannotitan</v>
      </c>
      <c r="AD46" t="str">
        <f ca="1">OFFSET(A$3,COUNTA(A10:A$14),)</f>
        <v>Mapusaurus</v>
      </c>
    </row>
    <row r="47" spans="10:32" x14ac:dyDescent="0.25">
      <c r="Y47" t="str">
        <f>INDEX($A$4:$A$11,MATCH(REPT("z",255),$A$11:$A16,1))</f>
        <v>Tyrannosaurus</v>
      </c>
      <c r="AA47" t="str" cm="1">
        <f t="array" aca="1" ref="AA47" ca="1">INDIRECT("A"&amp;COUNTA($A$11:$A14)+ROW($A$4)-1)</f>
        <v>Deltadromeus</v>
      </c>
      <c r="AD47" t="str">
        <f ca="1">OFFSET(A$3,COUNTA(A11:A$14),)</f>
        <v>Deltadromeus</v>
      </c>
    </row>
    <row r="48" spans="10:32" x14ac:dyDescent="0.25">
      <c r="Y48" t="str">
        <f>INDEX($A$4:$A$11,MATCH(REPT("z",255),$A$11:$A17,1))</f>
        <v>Epanterias</v>
      </c>
      <c r="AA48" t="str" cm="1">
        <f t="array" aca="1" ref="AA48" ca="1">INDIRECT("A"&amp;COUNTA($A$11:$A15)+ROW($A$4)-1)</f>
        <v>Deltadromeus</v>
      </c>
      <c r="AD48" t="str">
        <f ca="1">OFFSET(A$3,COUNTA(A12:A$14),)</f>
        <v>Tyrannotitan</v>
      </c>
    </row>
    <row r="49" spans="25:30" x14ac:dyDescent="0.25">
      <c r="Y49" t="str">
        <f>INDEX($A$4:$A$11,MATCH(REPT("z",255),$A$11:$A18,1))</f>
        <v>Therizinosaurus</v>
      </c>
      <c r="AA49" t="str" cm="1">
        <f t="array" aca="1" ref="AA49" ca="1">INDIRECT("A"&amp;COUNTA($A$11:$A16)+ROW($A$4)-1)</f>
        <v>Mapusaurus</v>
      </c>
      <c r="AD49" t="str">
        <f ca="1">OFFSET(A$3,COUNTA(A13:A$14),)</f>
        <v>Giganotosaurus</v>
      </c>
    </row>
    <row r="50" spans="25:30" x14ac:dyDescent="0.25">
      <c r="AA50" t="str" cm="1">
        <f t="array" aca="1" ref="AA50" ca="1">INDIRECT("A"&amp;COUNTA($A$11:$A17)+ROW($A$4)-1)</f>
        <v>Tyrannosaurus</v>
      </c>
      <c r="AD50" t="str">
        <f ca="1">OFFSET(A$3,COUNTA(A14:A$14),)</f>
        <v>Spinosaurus</v>
      </c>
    </row>
    <row r="51" spans="25:30" x14ac:dyDescent="0.25">
      <c r="AA51" t="str" cm="1">
        <f t="array" aca="1" ref="AA51" ca="1">INDIRECT("A"&amp;COUNTA($A$11:$A18)+ROW($A$4)-1)</f>
        <v>Epanterias</v>
      </c>
    </row>
  </sheetData>
  <pageMargins left="0.7" right="0.7" top="0.75" bottom="0.75" header="0.3" footer="0.3"/>
  <pageSetup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��< ? x m l   v e r s i o n = " 1 . 0 "   e n c o d i n g = " U T F - 1 6 " ? > < G e m i n i   x m l n s = " h t t p : / / g e m i n i / p i v o t c u s t o m i z a t i o n / f 0 2 7 0 d a 5 - 4 7 c 4 - 4 f d 5 - 8 b a 6 - 2 a e c 2 d 4 1 3 e 4 3 " > < C u s t o m C o n t e n t > < ! [ C D A T A [ < ? x m l   v e r s i o n = " 1 . 0 "   e n c o d i n g = " u t f - 1 6 " ? > < S e t t i n g s > < C a l c u l a t e d F i e l d s > < i t e m > < M e a s u r e N a m e > O H < / M e a s u r e N a m e > < D i s p l a y N a m e > O H < / D i s p l a y N a m e > < V i s i b l e > T r u e < / V i s i b l e > < / i t e m > < i t e m > < M e a s u r e N a m e > R e q u i r e d < / M e a s u r e N a m e > < D i s p l a y N a m e > R e q u i r e d < / D i s p l a y N a m e > < V i s i b l e > T r u e < / V i s i b l e > < / i t e m > < i t e m > < M e a s u r e N a m e > A v a i l T o S e l l < / M e a s u r e N a m e > < D i s p l a y N a m e > A v a i l T o S e l l < / D i s p l a y N a m e > < V i s i b l e > T r u e < / V i s i b l e > < / i t e m > < i t e m > < M e a s u r e N a m e > M i n A v a i l a b l e < / M e a s u r e N a m e > < D i s p l a y N a m e > M i n A v a i l a b l e 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 2 0 1 7 - 1 1 - 1 4 T 0 6 : 0 6 : 3 9 . 0 5 3 2 4 8 5 - 0 5 : 0 0 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6 7 9 ] ] > < / C u s t o m C o n t e n t > < / G e m i n i > 
</file>

<file path=customXml/item5.xml>��< ? x m l   v e r s i o n = " 1 . 0 "   e n c o d i n g = " u t f - 1 6 " ? > < D a t a M a s h u p   s q m i d = " 3 e 6 7 f f 4 3 - e a d 1 - 4 d 9 b - b 8 a f - 3 4 d 1 b b f 4 a c 7 0 "   x m l n s = " h t t p : / / s c h e m a s . m i c r o s o f t . c o m / D a t a M a s h u p " > A A A A A A k E A A B Q S w M E F A A C A A g A C 4 h 3 U y 4 k H j y n A A A A + g A A A B I A H A B D b 2 5 m a W c v U G F j a 2 F n Z S 5 4 b W w g o h g A K K A U A A A A A A A A A A A A A A A A A A A A A A A A A A A A h c 9 B D o I w E A X Q q 5 D u a Q c k x p C h L N x K Y k I 0 b p t a o R G K o c V y N x c e y S t I o q g 7 l / P / W / x 5 3 O 6 Y j 2 0 T X F V v d W c y E l E g g T K y O 2 p T Z W R w p 3 B F c o 5 b I c + i U s G E j U 1 H e 8 x I 7 d w l Z c x 7 T / 2 C d n 3 F Y o C I H Y p N K W v V C v L B + j 8 O t b F O G K k I x / 1 r D I 9 p B E C X C S Q U J o x s L r D Q 5 o v i a T M F Z D 8 h r o f G D b 3 i y o S 7 E t l 8 I n v / w Z 9 Q S w M E F A A C A A g A C 4 h 3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u I d 1 O 8 g C x Y A A E A A M o B A A A T A B w A R m 9 y b X V s Y X M v U 2 V j d G l v b j E u b S C i G A A o o B Q A A A A A A A A A A A A A A A A A A A A A A A A A A A B 1 j s F L w z A Y x e + F / g 8 h X l I I x Y J 4 G T t I V f C g w l r w M H b o m s + t L M 0 3 k l Q r p f + 7 i d n W b W A u g f e + 9 3 v P Q G 0 b V K Q I f z a L o z g y 2 0 q D I M + y 2 b 8 C m R M J N o 6 I e w V 2 u v b K U 1 + D T P N O a 1 D 2 A / V u j b h j y b B 8 q 1 q Y 0 5 C k q 3 G Z o 7 L u Z M U D 4 I b m 2 0 p t H L z 8 2 Q N 1 p L J a S 0 h L X S n z i b r N U X a t 8 q Z h o Y 0 P A w 1 q R j m x z i E W e j u O y Y n 5 I I Q j v i g B / Y R 0 4 p 8 S s u y q m R M a 7 j m 5 5 S T j L m 3 v 7 1 L v T d w C t X W B B X 6 b i e t F d t n p J x 5 p 7 1 q A T h / B 1 K B E o z b n O x f Q 4 p d L h U l n z G A c Z H Z Z z I / s M Y m j R v 3 H m v 0 C U E s B A i 0 A F A A C A A g A C 4 h 3 U y 4 k H j y n A A A A + g A A A B I A A A A A A A A A A A A A A A A A A A A A A E N v b m Z p Z y 9 Q Y W N r Y W d l L n h t b F B L A Q I t A B Q A A g A I A A u I d 1 M P y u m r p A A A A O k A A A A T A A A A A A A A A A A A A A A A A P M A A A B b Q 2 9 u d G V u d F 9 U e X B l c 1 0 u e G 1 s U E s B A i 0 A F A A C A A g A C 4 h 3 U 7 y A L F g A A Q A A y g E A A B M A A A A A A A A A A A A A A A A A 5 A E A A E Z v c m 1 1 b G F z L 1 N l Y 3 R p b 2 4 x L m 1 Q S w U G A A A A A A M A A w D C A A A A M Q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Y A o A A A A A A A A + C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a X B N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m V j b 3 Z l c n l U Y X J n Z X R T a G V l d C I g V m F s d W U 9 I n N N c k V 4 Y 2 V s M i I g L z 4 8 R W 5 0 c n k g V H l w Z T 0 i U m V j b 3 Z l c n l U Y X J n Z X R D b 2 x 1 b W 4 i I F Z h b H V l P S J s M y I g L z 4 8 R W 5 0 c n k g V H l w Z T 0 i U m V j b 3 Z l c n l U Y X J n Z X R S b 3 c i I F Z h b H V l P S J s M y I g L z 4 8 R W 5 0 c n k g V H l w Z T 0 i R m l s b F R h c m d l d C I g V m F s d W U 9 I n N G b G l w T W V f M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b G l w T W U v Q X V 0 b 1 J l b W 9 2 Z W R D b 2 x 1 b W 5 z M S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G b G l w T W U v Q X V 0 b 1 J l b W 9 2 Z W R D b 2 x 1 b W 5 z M S 5 7 Q 2 9 s d W 1 u M S w w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1 0 i I C 8 + P E V u d H J 5 I F R 5 c G U 9 I k Z p b G x D b 2 x 1 b W 5 U e X B l c y I g V m F s d W U 9 I n N C Z z 0 9 I i A v P j x F b n R y e S B U e X B l P S J G a W x s T G F z d F V w Z G F 0 Z W Q i I F Z h b H V l P S J k M j A y M S 0 x M S 0 y N F Q w M T o w M D o y M i 4 5 N z Y 5 O D E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E i I C 8 + P E V u d H J 5 I F R 5 c G U 9 I k F k Z G V k V G 9 E Y X R h T W 9 k Z W w i I F Z h b H V l P S J s M C I g L z 4 8 R W 5 0 c n k g V H l w Z T 0 i U X V l c n l J R C I g V m F s d W U 9 I n N k Y 2 Y y M z Y z M C 0 z M W R k L T Q x M 2 M t O D E 1 Y i 0 2 N z E 2 Z T Y y N 2 R i Z G M i I C 8 + P C 9 T d G F i b G V F b n R y a W V z P j w v S X R l b T 4 8 S X R l b T 4 8 S X R l b U x v Y 2 F 0 a W 9 u P j x J d G V t V H l w Z T 5 G b 3 J t d W x h P C 9 J d G V t V H l w Z T 4 8 S X R l b V B h d G g + U 2 V j d G l v b j E v R m x p c E 1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a X B N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a X B N Z S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p c E 1 l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l w T W U v U m V t b 3 Z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g A z r f F G u + U a I T 8 p o 2 + g b n Q A A A A A C A A A A A A A D Z g A A w A A A A B A A A A B 9 T 3 b c h b c w L k T F / 8 4 l b I F Y A A A A A A S A A A C g A A A A E A A A A P + D N M G p R W w k 9 2 j k 0 A J L 4 x t Q A A A A C C K r H v C o F f O N U I I b p e i B C V 1 G r Z 0 f H r K Z R 4 H e / M Y l m k l I 8 e z x j h Z l 3 T N L a E I 3 2 e f l P R E r f i G W q S A T m c 2 8 C 4 v g 9 6 g A A E s t z l f V O 4 T P N H 2 m 3 8 c U A A A A / g W h F J b Q T 9 o E 5 d P q i n n l I 6 h N K 4 w = < / D a t a M a s h u p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E3E01E06-B060-4115-9D91-6561B8248C14}">
  <ds:schemaRefs/>
</ds:datastoreItem>
</file>

<file path=customXml/itemProps2.xml><?xml version="1.0" encoding="utf-8"?>
<ds:datastoreItem xmlns:ds="http://schemas.openxmlformats.org/officeDocument/2006/customXml" ds:itemID="{FB303608-DB11-41A8-A232-D54A3061E2B7}">
  <ds:schemaRefs/>
</ds:datastoreItem>
</file>

<file path=customXml/itemProps3.xml><?xml version="1.0" encoding="utf-8"?>
<ds:datastoreItem xmlns:ds="http://schemas.openxmlformats.org/officeDocument/2006/customXml" ds:itemID="{E3D18FBE-2E42-43D6-8C08-72FE51647136}">
  <ds:schemaRefs/>
</ds:datastoreItem>
</file>

<file path=customXml/itemProps4.xml><?xml version="1.0" encoding="utf-8"?>
<ds:datastoreItem xmlns:ds="http://schemas.openxmlformats.org/officeDocument/2006/customXml" ds:itemID="{93BD825F-8505-4217-BD27-266EAD6A6BB8}">
  <ds:schemaRefs/>
</ds:datastoreItem>
</file>

<file path=customXml/itemProps5.xml><?xml version="1.0" encoding="utf-8"?>
<ds:datastoreItem xmlns:ds="http://schemas.openxmlformats.org/officeDocument/2006/customXml" ds:itemID="{B7F0E355-52D1-42C3-B3E0-11130E9B93CD}">
  <ds:schemaRefs>
    <ds:schemaRef ds:uri="http://schemas.microsoft.com/DataMashup"/>
  </ds:schemaRefs>
</ds:datastoreItem>
</file>

<file path=customXml/itemProps6.xml><?xml version="1.0" encoding="utf-8"?>
<ds:datastoreItem xmlns:ds="http://schemas.openxmlformats.org/officeDocument/2006/customXml" ds:itemID="{327481F2-6FFD-4F76-94A1-5BDAE3EF2654}">
  <ds:schemaRefs/>
</ds:datastoreItem>
</file>

<file path=customXml/itemProps7.xml><?xml version="1.0" encoding="utf-8"?>
<ds:datastoreItem xmlns:ds="http://schemas.openxmlformats.org/officeDocument/2006/customXml" ds:itemID="{216D4E55-F301-4A89-9D71-AA4FF48C9E3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196C</vt:lpstr>
      <vt:lpstr>Title</vt:lpstr>
      <vt:lpstr>Question</vt:lpstr>
      <vt:lpstr>MrExcel1</vt:lpstr>
      <vt:lpstr>ExcelIsFun1</vt:lpstr>
      <vt:lpstr>MrExcel2</vt:lpstr>
      <vt:lpstr>ExcelIsFun2</vt:lpstr>
      <vt:lpstr>Teammates</vt:lpstr>
      <vt:lpstr>FlipMe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JLatham</dc:creator>
  <cp:lastModifiedBy>Girvin, Michael</cp:lastModifiedBy>
  <dcterms:created xsi:type="dcterms:W3CDTF">2015-05-27T00:56:36Z</dcterms:created>
  <dcterms:modified xsi:type="dcterms:W3CDTF">2021-11-28T15:26:18Z</dcterms:modified>
</cp:coreProperties>
</file>